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Zemo\Desktop\Desktop\TEHNIČKA 2026\ZAVRŠNI OBRAČUN 2025\"/>
    </mc:Choice>
  </mc:AlternateContent>
  <bookViews>
    <workbookView xWindow="0" yWindow="0" windowWidth="28800" windowHeight="120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E335" i="9" s="1"/>
  <c r="G335" i="9"/>
  <c r="F335" i="9"/>
  <c r="B335" i="9"/>
  <c r="F334" i="9"/>
  <c r="H333" i="9"/>
  <c r="E333" i="9" s="1"/>
  <c r="G333" i="9"/>
  <c r="F333" i="9"/>
  <c r="H332" i="9"/>
  <c r="G332" i="9"/>
  <c r="F332" i="9"/>
  <c r="E332" i="9"/>
  <c r="B332" i="9" s="1"/>
  <c r="H331" i="9"/>
  <c r="E331" i="9" s="1"/>
  <c r="G331" i="9"/>
  <c r="F331" i="9"/>
  <c r="H330" i="9"/>
  <c r="G330" i="9"/>
  <c r="F330" i="9"/>
  <c r="E330" i="9"/>
  <c r="B330" i="9" s="1"/>
  <c r="H329" i="9"/>
  <c r="G329" i="9"/>
  <c r="F329" i="9"/>
  <c r="H328" i="9"/>
  <c r="G328" i="9"/>
  <c r="F328" i="9"/>
  <c r="E328" i="9"/>
  <c r="B328" i="9" s="1"/>
  <c r="H327" i="9"/>
  <c r="G327" i="9"/>
  <c r="F327" i="9"/>
  <c r="H326" i="9"/>
  <c r="G326" i="9"/>
  <c r="F326" i="9"/>
  <c r="H325" i="9"/>
  <c r="E325" i="9" s="1"/>
  <c r="G325" i="9"/>
  <c r="F325" i="9"/>
  <c r="H324" i="9"/>
  <c r="G324" i="9"/>
  <c r="F324" i="9"/>
  <c r="H323" i="9"/>
  <c r="E323" i="9" s="1"/>
  <c r="G323" i="9"/>
  <c r="F323" i="9"/>
  <c r="H322" i="9"/>
  <c r="G322" i="9"/>
  <c r="F322" i="9"/>
  <c r="H321" i="9"/>
  <c r="E321" i="9" s="1"/>
  <c r="G321" i="9"/>
  <c r="F321" i="9"/>
  <c r="H320" i="9"/>
  <c r="G320" i="9"/>
  <c r="F320" i="9"/>
  <c r="H319" i="9"/>
  <c r="E319" i="9" s="1"/>
  <c r="G319" i="9"/>
  <c r="F319" i="9"/>
  <c r="H318" i="9"/>
  <c r="G318" i="9"/>
  <c r="F318" i="9"/>
  <c r="E318" i="9"/>
  <c r="B318" i="9" s="1"/>
  <c r="H317" i="9"/>
  <c r="E317" i="9" s="1"/>
  <c r="G317" i="9"/>
  <c r="F317" i="9"/>
  <c r="F316" i="9"/>
  <c r="F315" i="9"/>
  <c r="F314" i="9"/>
  <c r="H313" i="9"/>
  <c r="E313" i="9" s="1"/>
  <c r="G313" i="9"/>
  <c r="F313" i="9"/>
  <c r="B313" i="9"/>
  <c r="H312" i="9"/>
  <c r="G312" i="9"/>
  <c r="F312" i="9"/>
  <c r="H311" i="9"/>
  <c r="G311" i="9"/>
  <c r="F311" i="9"/>
  <c r="F310" i="9"/>
  <c r="F309" i="9"/>
  <c r="F308" i="9"/>
  <c r="H307" i="9"/>
  <c r="G307" i="9"/>
  <c r="F307" i="9"/>
  <c r="F306" i="9"/>
  <c r="H305" i="9"/>
  <c r="E305" i="9" s="1"/>
  <c r="G305" i="9"/>
  <c r="F305" i="9"/>
  <c r="H304" i="9"/>
  <c r="G304" i="9"/>
  <c r="F304" i="9"/>
  <c r="E304" i="9"/>
  <c r="B304" i="9" s="1"/>
  <c r="H303" i="9"/>
  <c r="E303" i="9" s="1"/>
  <c r="G303" i="9"/>
  <c r="F303" i="9"/>
  <c r="F302" i="9"/>
  <c r="F301" i="9"/>
  <c r="F300" i="9"/>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E56" i="9" s="1"/>
  <c r="G56" i="9"/>
  <c r="F56" i="9"/>
  <c r="B56" i="9"/>
  <c r="H55" i="9"/>
  <c r="G55" i="9"/>
  <c r="F55" i="9"/>
  <c r="E55" i="9"/>
  <c r="B55" i="9" s="1"/>
  <c r="H54" i="9"/>
  <c r="E54" i="9" s="1"/>
  <c r="G54" i="9"/>
  <c r="F54" i="9"/>
  <c r="B54" i="9"/>
  <c r="H53" i="9"/>
  <c r="G53" i="9"/>
  <c r="F53" i="9"/>
  <c r="E53" i="9"/>
  <c r="B53" i="9" s="1"/>
  <c r="H52" i="9"/>
  <c r="E52" i="9" s="1"/>
  <c r="G52" i="9"/>
  <c r="F52" i="9"/>
  <c r="B52" i="9"/>
  <c r="H51" i="9"/>
  <c r="G51" i="9"/>
  <c r="F51" i="9"/>
  <c r="E51" i="9"/>
  <c r="B51" i="9" s="1"/>
  <c r="H50" i="9"/>
  <c r="E50" i="9" s="1"/>
  <c r="G50" i="9"/>
  <c r="F50" i="9"/>
  <c r="B50" i="9"/>
  <c r="H49" i="9"/>
  <c r="E49" i="9" s="1"/>
  <c r="B49" i="9" s="1"/>
  <c r="G49" i="9"/>
  <c r="F49" i="9"/>
  <c r="H48" i="9"/>
  <c r="E48" i="9" s="1"/>
  <c r="B48" i="9" s="1"/>
  <c r="G48" i="9"/>
  <c r="F48" i="9"/>
  <c r="H47" i="9"/>
  <c r="G47" i="9"/>
  <c r="F47" i="9"/>
  <c r="E47" i="9"/>
  <c r="B47" i="9" s="1"/>
  <c r="H46" i="9"/>
  <c r="E46" i="9" s="1"/>
  <c r="G46" i="9"/>
  <c r="F46" i="9"/>
  <c r="B46" i="9"/>
  <c r="H45" i="9"/>
  <c r="G45" i="9"/>
  <c r="F45" i="9"/>
  <c r="E45" i="9"/>
  <c r="B45" i="9" s="1"/>
  <c r="H44" i="9"/>
  <c r="E44" i="9" s="1"/>
  <c r="G44" i="9"/>
  <c r="F44" i="9"/>
  <c r="B44" i="9"/>
  <c r="H43" i="9"/>
  <c r="G43" i="9"/>
  <c r="F43" i="9"/>
  <c r="E43" i="9"/>
  <c r="B43" i="9" s="1"/>
  <c r="H42" i="9"/>
  <c r="E42" i="9" s="1"/>
  <c r="G42" i="9"/>
  <c r="F42" i="9"/>
  <c r="B42" i="9"/>
  <c r="H41" i="9"/>
  <c r="G41" i="9"/>
  <c r="F41" i="9"/>
  <c r="E41" i="9"/>
  <c r="B41" i="9" s="1"/>
  <c r="H40" i="9"/>
  <c r="E40" i="9" s="1"/>
  <c r="G40" i="9"/>
  <c r="F40" i="9"/>
  <c r="B40" i="9"/>
  <c r="H39" i="9"/>
  <c r="G39" i="9"/>
  <c r="F39" i="9"/>
  <c r="E39" i="9"/>
  <c r="B39" i="9" s="1"/>
  <c r="H38" i="9"/>
  <c r="E38" i="9" s="1"/>
  <c r="G38" i="9"/>
  <c r="F38" i="9"/>
  <c r="B38" i="9"/>
  <c r="H37" i="9"/>
  <c r="G37" i="9"/>
  <c r="F37" i="9"/>
  <c r="H36" i="9"/>
  <c r="G36" i="9"/>
  <c r="F36" i="9"/>
  <c r="H35" i="9"/>
  <c r="G35" i="9"/>
  <c r="F35" i="9"/>
  <c r="E35" i="9"/>
  <c r="B35" i="9" s="1"/>
  <c r="H34" i="9"/>
  <c r="E34" i="9" s="1"/>
  <c r="B34" i="9" s="1"/>
  <c r="G34" i="9"/>
  <c r="F34" i="9"/>
  <c r="H33" i="9"/>
  <c r="G33" i="9"/>
  <c r="F33" i="9"/>
  <c r="E33" i="9"/>
  <c r="B33" i="9" s="1"/>
  <c r="H32" i="9"/>
  <c r="E32" i="9" s="1"/>
  <c r="G32" i="9"/>
  <c r="F32" i="9"/>
  <c r="B32" i="9"/>
  <c r="H31" i="9"/>
  <c r="G31" i="9"/>
  <c r="F31" i="9"/>
  <c r="H30" i="9"/>
  <c r="E30" i="9" s="1"/>
  <c r="G30" i="9"/>
  <c r="F30" i="9"/>
  <c r="B30" i="9"/>
  <c r="H29" i="9"/>
  <c r="G29" i="9"/>
  <c r="F29" i="9"/>
  <c r="E29" i="9"/>
  <c r="B29" i="9" s="1"/>
  <c r="H28" i="9"/>
  <c r="E28" i="9" s="1"/>
  <c r="G28" i="9"/>
  <c r="F28" i="9"/>
  <c r="B28" i="9"/>
  <c r="H27" i="9"/>
  <c r="G27" i="9"/>
  <c r="F27" i="9"/>
  <c r="E27" i="9"/>
  <c r="B27" i="9" s="1"/>
  <c r="H26" i="9"/>
  <c r="E26" i="9" s="1"/>
  <c r="B26" i="9" s="1"/>
  <c r="G26" i="9"/>
  <c r="F26" i="9"/>
  <c r="H25" i="9"/>
  <c r="G25" i="9"/>
  <c r="F25" i="9"/>
  <c r="E25" i="9"/>
  <c r="B25" i="9" s="1"/>
  <c r="F24" i="9"/>
  <c r="F4" i="9"/>
  <c r="O3" i="9"/>
  <c r="G296" i="9" s="1"/>
  <c r="E296" i="9" s="1"/>
  <c r="B296" i="9" s="1"/>
  <c r="I3" i="9"/>
  <c r="H3" i="9"/>
  <c r="G3" i="9"/>
  <c r="D104" i="8"/>
  <c r="D97" i="8"/>
  <c r="D92" i="8"/>
  <c r="C1669" i="1" s="1"/>
  <c r="D87" i="8"/>
  <c r="D82" i="8"/>
  <c r="D77" i="8"/>
  <c r="D72" i="8"/>
  <c r="D67" i="8"/>
  <c r="D62" i="8"/>
  <c r="D57" i="8"/>
  <c r="D52" i="8"/>
  <c r="D51" i="8" s="1"/>
  <c r="C1628" i="1" s="1"/>
  <c r="G1628" i="1" s="1"/>
  <c r="D46" i="8"/>
  <c r="D37" i="8"/>
  <c r="D27" i="8"/>
  <c r="D25" i="8" s="1"/>
  <c r="C1602" i="1" s="1"/>
  <c r="G1602" i="1" s="1"/>
  <c r="D18" i="8"/>
  <c r="D8" i="8"/>
  <c r="D6" i="8" s="1"/>
  <c r="C1583" i="1" s="1"/>
  <c r="H1583" i="1" s="1"/>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514" i="1" s="1"/>
  <c r="H1514" i="1" s="1"/>
  <c r="D118" i="6"/>
  <c r="F117" i="6"/>
  <c r="F116" i="6"/>
  <c r="E115" i="6"/>
  <c r="E114" i="6" s="1"/>
  <c r="D1510" i="1" s="1"/>
  <c r="H1510" i="1" s="1"/>
  <c r="D115" i="6"/>
  <c r="F115" i="6" s="1"/>
  <c r="F114"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E264" i="5"/>
  <c r="D264" i="5"/>
  <c r="F264" i="5" s="1"/>
  <c r="F263" i="5"/>
  <c r="F262" i="5"/>
  <c r="F261" i="5"/>
  <c r="E260" i="5"/>
  <c r="E255" i="5" s="1"/>
  <c r="D260" i="5"/>
  <c r="F260" i="5" s="1"/>
  <c r="F259" i="5"/>
  <c r="F258" i="5"/>
  <c r="F257" i="5"/>
  <c r="E256" i="5"/>
  <c r="D256" i="5"/>
  <c r="D255" i="5" s="1"/>
  <c r="F254" i="5"/>
  <c r="F253" i="5"/>
  <c r="E252" i="5"/>
  <c r="D252" i="5"/>
  <c r="D251"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182" i="1" s="1"/>
  <c r="H1182" i="1" s="1"/>
  <c r="D181" i="5"/>
  <c r="F180" i="5"/>
  <c r="F179" i="5"/>
  <c r="D178" i="5"/>
  <c r="G336" i="9" s="1"/>
  <c r="F174" i="5"/>
  <c r="F173" i="5"/>
  <c r="F172" i="5"/>
  <c r="E171" i="5"/>
  <c r="D1176" i="1" s="1"/>
  <c r="H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017" i="1" s="1"/>
  <c r="H1017" i="1" s="1"/>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F584" i="4"/>
  <c r="D584" i="4"/>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D536" i="4" s="1"/>
  <c r="F549" i="4"/>
  <c r="F548" i="4"/>
  <c r="F547" i="4"/>
  <c r="F546" i="4"/>
  <c r="E545" i="4"/>
  <c r="D545" i="4"/>
  <c r="F545" i="4" s="1"/>
  <c r="F544" i="4"/>
  <c r="F543" i="4"/>
  <c r="E542" i="4"/>
  <c r="D542" i="4"/>
  <c r="F542" i="4" s="1"/>
  <c r="F541" i="4"/>
  <c r="F540" i="4"/>
  <c r="F539" i="4"/>
  <c r="F538" i="4"/>
  <c r="E537" i="4"/>
  <c r="E536" i="4" s="1"/>
  <c r="D537" i="4"/>
  <c r="E535" i="4"/>
  <c r="F534" i="4"/>
  <c r="F533" i="4"/>
  <c r="E532" i="4"/>
  <c r="D532" i="4"/>
  <c r="F532" i="4" s="1"/>
  <c r="F531" i="4"/>
  <c r="F530" i="4"/>
  <c r="E529" i="4"/>
  <c r="D529" i="4"/>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G180" i="9"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E639" i="4" s="1"/>
  <c r="D432" i="4"/>
  <c r="F432" i="4" s="1"/>
  <c r="D431" i="4"/>
  <c r="E428" i="4"/>
  <c r="D423" i="1" s="1"/>
  <c r="D428" i="4"/>
  <c r="F428" i="4" s="1"/>
  <c r="E427" i="4"/>
  <c r="D422" i="1" s="1"/>
  <c r="D427" i="4"/>
  <c r="E426" i="4"/>
  <c r="D421" i="1" s="1"/>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3" i="4" s="1"/>
  <c r="E373" i="4"/>
  <c r="D368" i="1" s="1"/>
  <c r="F372" i="4"/>
  <c r="F371" i="4"/>
  <c r="F370" i="4"/>
  <c r="F369" i="4"/>
  <c r="F368" i="4"/>
  <c r="F367" i="4"/>
  <c r="E366" i="4"/>
  <c r="D366" i="4"/>
  <c r="F366" i="4" s="1"/>
  <c r="F365" i="4"/>
  <c r="F364" i="4"/>
  <c r="F363" i="4"/>
  <c r="E362" i="4"/>
  <c r="D362" i="4"/>
  <c r="D361" i="4" s="1"/>
  <c r="E361" i="4"/>
  <c r="E360" i="4" s="1"/>
  <c r="D355" i="1"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D314" i="4"/>
  <c r="F314" i="4" s="1"/>
  <c r="F313" i="4"/>
  <c r="F312" i="4"/>
  <c r="F311" i="4"/>
  <c r="E310" i="4"/>
  <c r="D310" i="4"/>
  <c r="D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D273" i="4"/>
  <c r="F273" i="4" s="1"/>
  <c r="F272" i="4"/>
  <c r="F271" i="4"/>
  <c r="F270" i="4"/>
  <c r="E269" i="4"/>
  <c r="E262" i="4" s="1"/>
  <c r="D258" i="1" s="1"/>
  <c r="D269" i="4"/>
  <c r="F269" i="4" s="1"/>
  <c r="F268" i="4"/>
  <c r="F267" i="4"/>
  <c r="F266" i="4"/>
  <c r="F265" i="4"/>
  <c r="F264" i="4"/>
  <c r="E263" i="4"/>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E230"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70" i="4" s="1"/>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G220" i="9" s="1"/>
  <c r="E220" i="9" s="1"/>
  <c r="B220" i="9"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1" i="4"/>
  <c r="F110" i="4"/>
  <c r="F109" i="4"/>
  <c r="F108"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D7"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G28" i="3"/>
  <c r="B28" i="3"/>
  <c r="I27" i="3"/>
  <c r="H27" i="3"/>
  <c r="G27" i="3"/>
  <c r="B27" i="3"/>
  <c r="H25"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G1683" i="1"/>
  <c r="C1683" i="1"/>
  <c r="H1683" i="1" s="1"/>
  <c r="C1682" i="1"/>
  <c r="G1682" i="1" s="1"/>
  <c r="G1681" i="1"/>
  <c r="C1681" i="1"/>
  <c r="H1681"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C1639" i="1"/>
  <c r="H1639" i="1" s="1"/>
  <c r="C1638" i="1"/>
  <c r="G1638" i="1" s="1"/>
  <c r="G1637" i="1"/>
  <c r="C1637" i="1"/>
  <c r="H1637" i="1" s="1"/>
  <c r="C1636" i="1"/>
  <c r="G1636" i="1" s="1"/>
  <c r="C1635" i="1"/>
  <c r="H1635" i="1" s="1"/>
  <c r="C1634" i="1"/>
  <c r="G1634" i="1" s="1"/>
  <c r="G1633" i="1"/>
  <c r="C1633" i="1"/>
  <c r="H1633" i="1" s="1"/>
  <c r="C1632" i="1"/>
  <c r="G1632" i="1" s="1"/>
  <c r="G1631" i="1"/>
  <c r="C1631" i="1"/>
  <c r="H1631" i="1" s="1"/>
  <c r="C1630" i="1"/>
  <c r="G1630" i="1" s="1"/>
  <c r="C1629" i="1"/>
  <c r="H1629" i="1" s="1"/>
  <c r="G1627" i="1"/>
  <c r="C1627" i="1"/>
  <c r="H1627" i="1" s="1"/>
  <c r="C1626" i="1"/>
  <c r="G1626" i="1" s="1"/>
  <c r="G1625" i="1"/>
  <c r="C1625" i="1"/>
  <c r="H1625" i="1" s="1"/>
  <c r="C1624" i="1"/>
  <c r="G1624" i="1" s="1"/>
  <c r="G1623" i="1"/>
  <c r="C1623" i="1"/>
  <c r="H1623" i="1" s="1"/>
  <c r="C1620" i="1"/>
  <c r="G1620" i="1" s="1"/>
  <c r="G1619" i="1"/>
  <c r="C1619" i="1"/>
  <c r="H1619" i="1" s="1"/>
  <c r="C1618" i="1"/>
  <c r="G1618" i="1" s="1"/>
  <c r="G1617" i="1"/>
  <c r="C1617" i="1"/>
  <c r="H1617" i="1" s="1"/>
  <c r="C1616" i="1"/>
  <c r="G1616" i="1" s="1"/>
  <c r="G1615" i="1"/>
  <c r="C1615" i="1"/>
  <c r="H1615" i="1" s="1"/>
  <c r="C1614" i="1"/>
  <c r="G1614" i="1" s="1"/>
  <c r="C1613" i="1"/>
  <c r="H1613" i="1" s="1"/>
  <c r="C1612" i="1"/>
  <c r="G1612" i="1" s="1"/>
  <c r="G1611" i="1"/>
  <c r="C1611" i="1"/>
  <c r="H1611" i="1" s="1"/>
  <c r="C1610" i="1"/>
  <c r="G1610" i="1" s="1"/>
  <c r="G1609" i="1"/>
  <c r="C1609" i="1"/>
  <c r="H1609" i="1" s="1"/>
  <c r="C1608" i="1"/>
  <c r="G1608" i="1" s="1"/>
  <c r="G1607" i="1"/>
  <c r="C1607" i="1"/>
  <c r="H1607" i="1" s="1"/>
  <c r="C1606" i="1"/>
  <c r="G1606" i="1" s="1"/>
  <c r="C1605" i="1"/>
  <c r="H1605" i="1" s="1"/>
  <c r="C1604" i="1"/>
  <c r="G1604" i="1" s="1"/>
  <c r="G1603" i="1"/>
  <c r="C1603" i="1"/>
  <c r="H1603" i="1" s="1"/>
  <c r="C1601" i="1"/>
  <c r="H1601" i="1" s="1"/>
  <c r="C1600" i="1"/>
  <c r="G1600" i="1" s="1"/>
  <c r="G1599" i="1"/>
  <c r="C1599" i="1"/>
  <c r="H1599" i="1" s="1"/>
  <c r="C1598" i="1"/>
  <c r="G1598" i="1" s="1"/>
  <c r="G1597" i="1"/>
  <c r="C1597" i="1"/>
  <c r="H1597" i="1" s="1"/>
  <c r="C1596" i="1"/>
  <c r="G1596" i="1" s="1"/>
  <c r="G1595" i="1"/>
  <c r="C1595" i="1"/>
  <c r="H1595" i="1" s="1"/>
  <c r="C1594" i="1"/>
  <c r="G1594" i="1" s="1"/>
  <c r="G1593" i="1"/>
  <c r="C1593" i="1"/>
  <c r="H1593" i="1" s="1"/>
  <c r="C1592" i="1"/>
  <c r="G1592" i="1" s="1"/>
  <c r="G1591" i="1"/>
  <c r="C1591" i="1"/>
  <c r="H1591" i="1" s="1"/>
  <c r="C1590" i="1"/>
  <c r="G1590" i="1" s="1"/>
  <c r="G1589" i="1"/>
  <c r="C1589" i="1"/>
  <c r="H1589" i="1" s="1"/>
  <c r="C1588" i="1"/>
  <c r="G1588" i="1" s="1"/>
  <c r="G1587" i="1"/>
  <c r="C1587" i="1"/>
  <c r="H1587" i="1" s="1"/>
  <c r="C1586" i="1"/>
  <c r="G1586" i="1" s="1"/>
  <c r="C1585" i="1"/>
  <c r="H1585" i="1" s="1"/>
  <c r="C1584" i="1"/>
  <c r="G1584" i="1" s="1"/>
  <c r="C1582" i="1"/>
  <c r="G1582" i="1" s="1"/>
  <c r="D1581" i="1"/>
  <c r="C1581" i="1"/>
  <c r="J1581" i="1" s="1"/>
  <c r="D1580" i="1"/>
  <c r="C1580" i="1"/>
  <c r="J1580" i="1" s="1"/>
  <c r="D1579" i="1"/>
  <c r="C1579" i="1"/>
  <c r="J1579" i="1" s="1"/>
  <c r="D1578" i="1"/>
  <c r="C1578" i="1"/>
  <c r="J1578" i="1" s="1"/>
  <c r="D1577" i="1"/>
  <c r="C1577" i="1"/>
  <c r="H1577" i="1" s="1"/>
  <c r="D1576" i="1"/>
  <c r="C1576" i="1"/>
  <c r="J1576" i="1" s="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H1547" i="1" s="1"/>
  <c r="C1547" i="1"/>
  <c r="D1546" i="1"/>
  <c r="J1546" i="1" s="1"/>
  <c r="C1546" i="1"/>
  <c r="D1545" i="1"/>
  <c r="J1545" i="1" s="1"/>
  <c r="C1545" i="1"/>
  <c r="D1544" i="1"/>
  <c r="J1544" i="1" s="1"/>
  <c r="C1544" i="1"/>
  <c r="D1543" i="1"/>
  <c r="J1543" i="1" s="1"/>
  <c r="C1543" i="1"/>
  <c r="D1542" i="1"/>
  <c r="J1542" i="1" s="1"/>
  <c r="C1542" i="1"/>
  <c r="D1541" i="1"/>
  <c r="C1541" i="1"/>
  <c r="D1540" i="1"/>
  <c r="C1540" i="1"/>
  <c r="D1539" i="1"/>
  <c r="H1539" i="1" s="1"/>
  <c r="C1539" i="1"/>
  <c r="D1538" i="1"/>
  <c r="C1538" i="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H1525" i="1"/>
  <c r="D1525" i="1"/>
  <c r="C1525" i="1"/>
  <c r="G1525" i="1" s="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C1516" i="1"/>
  <c r="D1515" i="1"/>
  <c r="H1515" i="1" s="1"/>
  <c r="C1515" i="1"/>
  <c r="G1515" i="1" s="1"/>
  <c r="C1514" i="1"/>
  <c r="D1513" i="1"/>
  <c r="H1513" i="1" s="1"/>
  <c r="C1513" i="1"/>
  <c r="G1513" i="1" s="1"/>
  <c r="D1512" i="1"/>
  <c r="H1512" i="1" s="1"/>
  <c r="C1512" i="1"/>
  <c r="G1512" i="1" s="1"/>
  <c r="D1511" i="1"/>
  <c r="H1511" i="1" s="1"/>
  <c r="C1511" i="1"/>
  <c r="G1511" i="1" s="1"/>
  <c r="C1510" i="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H1485" i="1" s="1"/>
  <c r="C1485" i="1"/>
  <c r="G1485" i="1" s="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D1388" i="1"/>
  <c r="H1388" i="1" s="1"/>
  <c r="C1388" i="1"/>
  <c r="D1387" i="1"/>
  <c r="H1387" i="1" s="1"/>
  <c r="C1387" i="1"/>
  <c r="D1386" i="1"/>
  <c r="H1386" i="1" s="1"/>
  <c r="C1386" i="1"/>
  <c r="D1385" i="1"/>
  <c r="H1385" i="1" s="1"/>
  <c r="C1385" i="1"/>
  <c r="D1384" i="1"/>
  <c r="H1384" i="1" s="1"/>
  <c r="C1384" i="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D1340" i="1"/>
  <c r="H1340" i="1" s="1"/>
  <c r="C1340" i="1"/>
  <c r="G1340" i="1" s="1"/>
  <c r="D1339" i="1"/>
  <c r="H1339" i="1" s="1"/>
  <c r="C1339" i="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D1305" i="1"/>
  <c r="H1305" i="1" s="1"/>
  <c r="C1305" i="1"/>
  <c r="D1304" i="1"/>
  <c r="H1304" i="1" s="1"/>
  <c r="C1304" i="1"/>
  <c r="H1303" i="1"/>
  <c r="D1303" i="1"/>
  <c r="C1303" i="1"/>
  <c r="G1303" i="1" s="1"/>
  <c r="D1302" i="1"/>
  <c r="H1302" i="1" s="1"/>
  <c r="C1302" i="1"/>
  <c r="H1301" i="1"/>
  <c r="D1301" i="1"/>
  <c r="C1301" i="1"/>
  <c r="G1301" i="1" s="1"/>
  <c r="D1300" i="1"/>
  <c r="H1300" i="1" s="1"/>
  <c r="C1300" i="1"/>
  <c r="H1299" i="1"/>
  <c r="D1299" i="1"/>
  <c r="C1299" i="1"/>
  <c r="G1299" i="1" s="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D1281" i="1"/>
  <c r="H1281" i="1" s="1"/>
  <c r="C1281" i="1"/>
  <c r="D1280" i="1"/>
  <c r="H1280" i="1" s="1"/>
  <c r="C1280" i="1"/>
  <c r="H1279" i="1"/>
  <c r="D1279" i="1"/>
  <c r="C1279" i="1"/>
  <c r="G1279" i="1" s="1"/>
  <c r="D1278" i="1"/>
  <c r="H1278" i="1" s="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D1265" i="1"/>
  <c r="H1265" i="1" s="1"/>
  <c r="C1265" i="1"/>
  <c r="C1264" i="1"/>
  <c r="H1263" i="1"/>
  <c r="D1263" i="1"/>
  <c r="C1263" i="1"/>
  <c r="G1263" i="1" s="1"/>
  <c r="D1262" i="1"/>
  <c r="H1262" i="1" s="1"/>
  <c r="C1262" i="1"/>
  <c r="D1261" i="1"/>
  <c r="H1261" i="1" s="1"/>
  <c r="C1261" i="1"/>
  <c r="D1260" i="1"/>
  <c r="H1260" i="1" s="1"/>
  <c r="C1260" i="1"/>
  <c r="C1259" i="1"/>
  <c r="D1258" i="1"/>
  <c r="H1258" i="1" s="1"/>
  <c r="C1258" i="1"/>
  <c r="D1257" i="1"/>
  <c r="H1257" i="1" s="1"/>
  <c r="C1257" i="1"/>
  <c r="D1256" i="1"/>
  <c r="H1256" i="1" s="1"/>
  <c r="C1256" i="1"/>
  <c r="C1255" i="1"/>
  <c r="D1254" i="1"/>
  <c r="H1254" i="1" s="1"/>
  <c r="C1254" i="1"/>
  <c r="H1253" i="1"/>
  <c r="D1253" i="1"/>
  <c r="C1253" i="1"/>
  <c r="G1253" i="1" s="1"/>
  <c r="D1252" i="1"/>
  <c r="H1252" i="1" s="1"/>
  <c r="C1252" i="1"/>
  <c r="H1251" i="1"/>
  <c r="D1251" i="1"/>
  <c r="C1251" i="1"/>
  <c r="G1251" i="1" s="1"/>
  <c r="D1250" i="1"/>
  <c r="H1250" i="1" s="1"/>
  <c r="C1250" i="1"/>
  <c r="H1249" i="1"/>
  <c r="D1249" i="1"/>
  <c r="C1249" i="1"/>
  <c r="G1249" i="1" s="1"/>
  <c r="D1248" i="1"/>
  <c r="C1248" i="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D1202" i="1"/>
  <c r="H1202" i="1" s="1"/>
  <c r="C1202" i="1"/>
  <c r="G1202" i="1" s="1"/>
  <c r="C1201" i="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C1185" i="1"/>
  <c r="D1184" i="1"/>
  <c r="H1184" i="1" s="1"/>
  <c r="C1184" i="1"/>
  <c r="G1184" i="1" s="1"/>
  <c r="D1183" i="1"/>
  <c r="H1183" i="1" s="1"/>
  <c r="C1183" i="1"/>
  <c r="C1182" i="1"/>
  <c r="D1179" i="1"/>
  <c r="H1179" i="1" s="1"/>
  <c r="C1179" i="1"/>
  <c r="D1178" i="1"/>
  <c r="H1178" i="1" s="1"/>
  <c r="C1178" i="1"/>
  <c r="G1178" i="1" s="1"/>
  <c r="D1177" i="1"/>
  <c r="H1177" i="1" s="1"/>
  <c r="C1177" i="1"/>
  <c r="G1177" i="1" s="1"/>
  <c r="C1176" i="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D1154" i="1"/>
  <c r="H1154" i="1" s="1"/>
  <c r="C1154" i="1"/>
  <c r="G1154" i="1" s="1"/>
  <c r="D1153" i="1"/>
  <c r="H1153" i="1" s="1"/>
  <c r="C1153" i="1"/>
  <c r="G1153"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D1040" i="1"/>
  <c r="H1040" i="1" s="1"/>
  <c r="C1040" i="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C1024" i="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C1017" i="1"/>
  <c r="D1016" i="1"/>
  <c r="H1016" i="1" s="1"/>
  <c r="C1016" i="1"/>
  <c r="G1016" i="1" s="1"/>
  <c r="D1015" i="1"/>
  <c r="H1015" i="1" s="1"/>
  <c r="C1015" i="1"/>
  <c r="G1015" i="1" s="1"/>
  <c r="D1014" i="1"/>
  <c r="H1014" i="1" s="1"/>
  <c r="C1014" i="1"/>
  <c r="G1014" i="1" s="1"/>
  <c r="D1013" i="1"/>
  <c r="H1013" i="1" s="1"/>
  <c r="C1013" i="1"/>
  <c r="G1013"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H732" i="1"/>
  <c r="D732" i="1"/>
  <c r="C732" i="1"/>
  <c r="G732" i="1" s="1"/>
  <c r="D731" i="1"/>
  <c r="H731" i="1" s="1"/>
  <c r="C731" i="1"/>
  <c r="H730" i="1"/>
  <c r="D730" i="1"/>
  <c r="C730" i="1"/>
  <c r="G730" i="1" s="1"/>
  <c r="D729" i="1"/>
  <c r="H729" i="1" s="1"/>
  <c r="C729" i="1"/>
  <c r="H728" i="1"/>
  <c r="D728" i="1"/>
  <c r="C728" i="1"/>
  <c r="G728" i="1" s="1"/>
  <c r="D727" i="1"/>
  <c r="H727" i="1" s="1"/>
  <c r="C727" i="1"/>
  <c r="H726" i="1"/>
  <c r="D726" i="1"/>
  <c r="C726" i="1"/>
  <c r="G726" i="1" s="1"/>
  <c r="D725" i="1"/>
  <c r="H725" i="1" s="1"/>
  <c r="C725" i="1"/>
  <c r="H724" i="1"/>
  <c r="D724" i="1"/>
  <c r="C724" i="1"/>
  <c r="G724" i="1" s="1"/>
  <c r="D723" i="1"/>
  <c r="H723" i="1" s="1"/>
  <c r="C723" i="1"/>
  <c r="H722" i="1"/>
  <c r="D722" i="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H714" i="1"/>
  <c r="D714" i="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H692" i="1"/>
  <c r="D692" i="1"/>
  <c r="C692" i="1"/>
  <c r="G692" i="1" s="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H678" i="1"/>
  <c r="D678" i="1"/>
  <c r="C678" i="1"/>
  <c r="G678" i="1" s="1"/>
  <c r="D677" i="1"/>
  <c r="H677" i="1" s="1"/>
  <c r="C677" i="1"/>
  <c r="D676" i="1"/>
  <c r="H676" i="1" s="1"/>
  <c r="C676" i="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H660" i="1"/>
  <c r="D660" i="1"/>
  <c r="C660" i="1"/>
  <c r="G660" i="1" s="1"/>
  <c r="D659" i="1"/>
  <c r="H659" i="1" s="1"/>
  <c r="C659" i="1"/>
  <c r="H658" i="1"/>
  <c r="D658" i="1"/>
  <c r="C658" i="1"/>
  <c r="G658" i="1" s="1"/>
  <c r="D657" i="1"/>
  <c r="H657" i="1" s="1"/>
  <c r="C657" i="1"/>
  <c r="H656" i="1"/>
  <c r="D656" i="1"/>
  <c r="C656" i="1"/>
  <c r="G656" i="1" s="1"/>
  <c r="D655" i="1"/>
  <c r="H655" i="1" s="1"/>
  <c r="C655" i="1"/>
  <c r="H654" i="1"/>
  <c r="D654" i="1"/>
  <c r="C654" i="1"/>
  <c r="G654" i="1" s="1"/>
  <c r="D653" i="1"/>
  <c r="H653" i="1" s="1"/>
  <c r="C653" i="1"/>
  <c r="H652" i="1"/>
  <c r="D652" i="1"/>
  <c r="C652" i="1"/>
  <c r="G652" i="1" s="1"/>
  <c r="D651" i="1"/>
  <c r="H651" i="1" s="1"/>
  <c r="C651" i="1"/>
  <c r="H650" i="1"/>
  <c r="D650" i="1"/>
  <c r="C650" i="1"/>
  <c r="G650" i="1" s="1"/>
  <c r="C649" i="1"/>
  <c r="D648" i="1"/>
  <c r="H648" i="1" s="1"/>
  <c r="C648" i="1"/>
  <c r="D647" i="1"/>
  <c r="H647" i="1" s="1"/>
  <c r="C647" i="1"/>
  <c r="D646" i="1"/>
  <c r="H646" i="1" s="1"/>
  <c r="C646" i="1"/>
  <c r="D645" i="1"/>
  <c r="H645" i="1" s="1"/>
  <c r="C645" i="1"/>
  <c r="C641" i="1"/>
  <c r="D636" i="1"/>
  <c r="C636" i="1"/>
  <c r="G636" i="1" s="1"/>
  <c r="D635" i="1"/>
  <c r="C635" i="1"/>
  <c r="D633" i="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D623" i="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D528" i="1"/>
  <c r="C528" i="1"/>
  <c r="G528" i="1" s="1"/>
  <c r="D527" i="1"/>
  <c r="C527" i="1"/>
  <c r="G527" i="1" s="1"/>
  <c r="D526" i="1"/>
  <c r="C526" i="1"/>
  <c r="G526" i="1" s="1"/>
  <c r="D525" i="1"/>
  <c r="C525" i="1"/>
  <c r="G525" i="1" s="1"/>
  <c r="D524" i="1"/>
  <c r="C524" i="1"/>
  <c r="G524" i="1" s="1"/>
  <c r="D523" i="1"/>
  <c r="C523" i="1"/>
  <c r="G523" i="1" s="1"/>
  <c r="D522" i="1"/>
  <c r="C522" i="1"/>
  <c r="G522" i="1" s="1"/>
  <c r="D521" i="1"/>
  <c r="C521" i="1"/>
  <c r="G521" i="1" s="1"/>
  <c r="D520" i="1"/>
  <c r="C520" i="1"/>
  <c r="G520" i="1" s="1"/>
  <c r="D519" i="1"/>
  <c r="C519" i="1"/>
  <c r="G519" i="1" s="1"/>
  <c r="D518" i="1"/>
  <c r="C518" i="1"/>
  <c r="G518" i="1" s="1"/>
  <c r="D517" i="1"/>
  <c r="C517" i="1"/>
  <c r="G517" i="1" s="1"/>
  <c r="D516" i="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3" i="1"/>
  <c r="C422" i="1"/>
  <c r="C421" i="1"/>
  <c r="D416" i="1"/>
  <c r="C416" i="1"/>
  <c r="G416" i="1" s="1"/>
  <c r="D415" i="1"/>
  <c r="C415" i="1"/>
  <c r="G415" i="1" s="1"/>
  <c r="D414" i="1"/>
  <c r="C414" i="1"/>
  <c r="G414" i="1" s="1"/>
  <c r="D411" i="1"/>
  <c r="C411" i="1"/>
  <c r="G411" i="1" s="1"/>
  <c r="D410" i="1"/>
  <c r="C410" i="1"/>
  <c r="G410" i="1" s="1"/>
  <c r="D409" i="1"/>
  <c r="C409" i="1"/>
  <c r="G409" i="1" s="1"/>
  <c r="D408" i="1"/>
  <c r="C408" i="1"/>
  <c r="G408" i="1" s="1"/>
  <c r="D407" i="1"/>
  <c r="C407" i="1"/>
  <c r="G407" i="1" s="1"/>
  <c r="D406" i="1"/>
  <c r="C406" i="1"/>
  <c r="G406" i="1" s="1"/>
  <c r="D405" i="1"/>
  <c r="C405" i="1"/>
  <c r="G405" i="1" s="1"/>
  <c r="D404" i="1"/>
  <c r="C404" i="1"/>
  <c r="G404" i="1" s="1"/>
  <c r="D403" i="1"/>
  <c r="C403" i="1"/>
  <c r="G403" i="1" s="1"/>
  <c r="D402" i="1"/>
  <c r="C402" i="1"/>
  <c r="G402"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G389" i="1" s="1"/>
  <c r="C388" i="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C368" i="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C356" i="1"/>
  <c r="G356"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5" i="1"/>
  <c r="C345" i="1"/>
  <c r="G345" i="1" s="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2" i="1"/>
  <c r="C302" i="1"/>
  <c r="G302" i="1" s="1"/>
  <c r="D301" i="1"/>
  <c r="C301" i="1"/>
  <c r="G301" i="1" s="1"/>
  <c r="D300" i="1"/>
  <c r="C300" i="1"/>
  <c r="G300" i="1" s="1"/>
  <c r="D299" i="1"/>
  <c r="C299" i="1"/>
  <c r="G299" i="1" s="1"/>
  <c r="D298" i="1"/>
  <c r="C298" i="1"/>
  <c r="G298" i="1" s="1"/>
  <c r="D294" i="1"/>
  <c r="C294" i="1"/>
  <c r="G294" i="1" s="1"/>
  <c r="D293" i="1"/>
  <c r="C293" i="1"/>
  <c r="G293" i="1" s="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C270" i="1"/>
  <c r="C269" i="1"/>
  <c r="D268" i="1"/>
  <c r="C268" i="1"/>
  <c r="D267" i="1"/>
  <c r="C267" i="1"/>
  <c r="D266" i="1"/>
  <c r="C266" i="1"/>
  <c r="D265" i="1"/>
  <c r="C265" i="1"/>
  <c r="D264" i="1"/>
  <c r="C264" i="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D197" i="1"/>
  <c r="C197" i="1"/>
  <c r="D196" i="1"/>
  <c r="C196" i="1"/>
  <c r="H196" i="1" s="1"/>
  <c r="D195" i="1"/>
  <c r="C195" i="1"/>
  <c r="H195" i="1" s="1"/>
  <c r="D194" i="1"/>
  <c r="C194" i="1"/>
  <c r="D193" i="1"/>
  <c r="C193" i="1"/>
  <c r="D192" i="1"/>
  <c r="C192" i="1"/>
  <c r="H192" i="1" s="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D182" i="1"/>
  <c r="C182" i="1"/>
  <c r="D181" i="1"/>
  <c r="C181" i="1"/>
  <c r="D180" i="1"/>
  <c r="C180" i="1"/>
  <c r="H180" i="1" s="1"/>
  <c r="D179" i="1"/>
  <c r="C179" i="1"/>
  <c r="H179" i="1" s="1"/>
  <c r="D178" i="1"/>
  <c r="C178" i="1"/>
  <c r="D177" i="1"/>
  <c r="C177" i="1"/>
  <c r="D176" i="1"/>
  <c r="C176" i="1"/>
  <c r="D175" i="1"/>
  <c r="C175" i="1"/>
  <c r="H175" i="1" s="1"/>
  <c r="C174" i="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D161" i="1"/>
  <c r="C161" i="1"/>
  <c r="C160" i="1"/>
  <c r="D159" i="1"/>
  <c r="C159" i="1"/>
  <c r="H159" i="1" s="1"/>
  <c r="D158" i="1"/>
  <c r="C158" i="1"/>
  <c r="D157" i="1"/>
  <c r="C157" i="1"/>
  <c r="H157" i="1" s="1"/>
  <c r="D156" i="1"/>
  <c r="C156" i="1"/>
  <c r="D155" i="1"/>
  <c r="C155" i="1"/>
  <c r="D154" i="1"/>
  <c r="C154" i="1"/>
  <c r="H154" i="1" s="1"/>
  <c r="D153" i="1"/>
  <c r="C153" i="1"/>
  <c r="H153" i="1" s="1"/>
  <c r="D152" i="1"/>
  <c r="C152" i="1"/>
  <c r="H152" i="1" s="1"/>
  <c r="D151" i="1"/>
  <c r="C151" i="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D131" i="1"/>
  <c r="C131" i="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D78"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G69" i="1" s="1"/>
  <c r="D68" i="1"/>
  <c r="C68" i="1"/>
  <c r="G68" i="1" s="1"/>
  <c r="D67" i="1"/>
  <c r="C67" i="1"/>
  <c r="G67" i="1" s="1"/>
  <c r="D66" i="1"/>
  <c r="C66" i="1"/>
  <c r="G66" i="1" s="1"/>
  <c r="D65" i="1"/>
  <c r="C65" i="1"/>
  <c r="G65" i="1" s="1"/>
  <c r="C64" i="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C45" i="1"/>
  <c r="D44" i="1"/>
  <c r="C44" i="1"/>
  <c r="G44" i="1" s="1"/>
  <c r="D43" i="1"/>
  <c r="C43" i="1"/>
  <c r="G43" i="1" s="1"/>
  <c r="D42" i="1"/>
  <c r="C42" i="1"/>
  <c r="G42" i="1" s="1"/>
  <c r="D41" i="1"/>
  <c r="C41" i="1"/>
  <c r="G41" i="1" s="1"/>
  <c r="D40" i="1"/>
  <c r="C40" i="1"/>
  <c r="G40" i="1" s="1"/>
  <c r="D39" i="1"/>
  <c r="C39" i="1"/>
  <c r="G39" i="1" s="1"/>
  <c r="D38" i="1"/>
  <c r="C38" i="1"/>
  <c r="G38" i="1" s="1"/>
  <c r="D37" i="1"/>
  <c r="C37" i="1"/>
  <c r="G37" i="1" s="1"/>
  <c r="G36" i="1"/>
  <c r="D36" i="1"/>
  <c r="C36" i="1"/>
  <c r="H36" i="1" s="1"/>
  <c r="D35" i="1"/>
  <c r="C35" i="1"/>
  <c r="H35" i="1" s="1"/>
  <c r="G34" i="1"/>
  <c r="D34" i="1"/>
  <c r="C34" i="1"/>
  <c r="H34" i="1" s="1"/>
  <c r="D33" i="1"/>
  <c r="C33" i="1"/>
  <c r="H33" i="1" s="1"/>
  <c r="D32" i="1"/>
  <c r="C32" i="1"/>
  <c r="H32" i="1" s="1"/>
  <c r="D31" i="1"/>
  <c r="C31" i="1"/>
  <c r="G31" i="1" s="1"/>
  <c r="D30" i="1"/>
  <c r="C30" i="1"/>
  <c r="H30" i="1" s="1"/>
  <c r="D29" i="1"/>
  <c r="C29" i="1"/>
  <c r="H29" i="1" s="1"/>
  <c r="D28" i="1"/>
  <c r="C28" i="1"/>
  <c r="G28" i="1" s="1"/>
  <c r="D27" i="1"/>
  <c r="C27" i="1"/>
  <c r="H27" i="1" s="1"/>
  <c r="D26" i="1"/>
  <c r="C26" i="1"/>
  <c r="H26" i="1" s="1"/>
  <c r="D25" i="1"/>
  <c r="C25" i="1"/>
  <c r="H25" i="1" s="1"/>
  <c r="D24" i="1"/>
  <c r="C24" i="1"/>
  <c r="G24" i="1" s="1"/>
  <c r="D23" i="1"/>
  <c r="C23" i="1"/>
  <c r="H23" i="1" s="1"/>
  <c r="D22" i="1"/>
  <c r="C22" i="1"/>
  <c r="H22" i="1" s="1"/>
  <c r="D21" i="1"/>
  <c r="C21" i="1"/>
  <c r="H21" i="1" s="1"/>
  <c r="D20" i="1"/>
  <c r="C20" i="1"/>
  <c r="G20" i="1" s="1"/>
  <c r="D19" i="1"/>
  <c r="C19" i="1"/>
  <c r="G19" i="1" s="1"/>
  <c r="D18" i="1"/>
  <c r="C18" i="1"/>
  <c r="H18" i="1" s="1"/>
  <c r="D17" i="1"/>
  <c r="C17" i="1"/>
  <c r="H17" i="1" s="1"/>
  <c r="D16" i="1"/>
  <c r="C16" i="1"/>
  <c r="G16" i="1" s="1"/>
  <c r="D15" i="1"/>
  <c r="C15" i="1"/>
  <c r="H15" i="1" s="1"/>
  <c r="D14" i="1"/>
  <c r="C14" i="1"/>
  <c r="H14" i="1" s="1"/>
  <c r="D13" i="1"/>
  <c r="C13" i="1"/>
  <c r="H13" i="1" s="1"/>
  <c r="D12" i="1"/>
  <c r="C12" i="1"/>
  <c r="G12" i="1" s="1"/>
  <c r="D11" i="1"/>
  <c r="C11" i="1"/>
  <c r="H11" i="1" s="1"/>
  <c r="D10" i="1"/>
  <c r="C10" i="1"/>
  <c r="H10" i="1" s="1"/>
  <c r="D9" i="1"/>
  <c r="C9" i="1"/>
  <c r="H9" i="1" s="1"/>
  <c r="D8" i="1"/>
  <c r="C8" i="1"/>
  <c r="H8" i="1" s="1"/>
  <c r="D7" i="1"/>
  <c r="C7" i="1"/>
  <c r="H7" i="1" s="1"/>
  <c r="D6" i="1"/>
  <c r="C6" i="1"/>
  <c r="G6" i="1" s="1"/>
  <c r="D5" i="1"/>
  <c r="C5" i="1"/>
  <c r="H5" i="1" s="1"/>
  <c r="D4" i="1"/>
  <c r="C4" i="1"/>
  <c r="H4" i="1" s="1"/>
  <c r="D3" i="1"/>
  <c r="C3" i="1"/>
  <c r="H3" i="1" s="1"/>
  <c r="G1601" i="1" l="1"/>
  <c r="G1203" i="1"/>
  <c r="H131" i="1"/>
  <c r="H132" i="1"/>
  <c r="G423" i="1"/>
  <c r="G1629" i="1"/>
  <c r="G1305" i="1"/>
  <c r="G1281" i="1"/>
  <c r="G1155" i="1"/>
  <c r="G1183" i="1"/>
  <c r="G1265" i="1"/>
  <c r="G676" i="1"/>
  <c r="G648" i="1"/>
  <c r="F154" i="4"/>
  <c r="G64" i="1"/>
  <c r="E49" i="4"/>
  <c r="D45" i="1" s="1"/>
  <c r="G45" i="1" s="1"/>
  <c r="F68" i="4"/>
  <c r="E324" i="9"/>
  <c r="B324" i="9" s="1"/>
  <c r="E31" i="9"/>
  <c r="B31" i="9" s="1"/>
  <c r="E307" i="9"/>
  <c r="B307" i="9" s="1"/>
  <c r="E311" i="9"/>
  <c r="B311" i="9" s="1"/>
  <c r="E37" i="9"/>
  <c r="B37" i="9" s="1"/>
  <c r="E320" i="9"/>
  <c r="B320" i="9" s="1"/>
  <c r="E322" i="9"/>
  <c r="B322" i="9" s="1"/>
  <c r="G1261" i="1"/>
  <c r="E141" i="6"/>
  <c r="I31" i="3" s="1"/>
  <c r="F118" i="6"/>
  <c r="G1538" i="1"/>
  <c r="G1540" i="1"/>
  <c r="H1538" i="1"/>
  <c r="H1540" i="1"/>
  <c r="J1541" i="1"/>
  <c r="G1510" i="1"/>
  <c r="G1514" i="1"/>
  <c r="D1537" i="1"/>
  <c r="G1179" i="1"/>
  <c r="H1669" i="1"/>
  <c r="G1669" i="1"/>
  <c r="G1639" i="1"/>
  <c r="G1635" i="1"/>
  <c r="G1613" i="1"/>
  <c r="G1605" i="1"/>
  <c r="G1585" i="1"/>
  <c r="G1583" i="1"/>
  <c r="D44" i="8"/>
  <c r="G1387" i="1"/>
  <c r="G1388" i="1"/>
  <c r="G1389" i="1"/>
  <c r="G1386" i="1"/>
  <c r="G1385" i="1"/>
  <c r="G1384" i="1"/>
  <c r="G1341" i="1"/>
  <c r="G1339" i="1"/>
  <c r="F236" i="9"/>
  <c r="B236" i="9" s="1"/>
  <c r="E312" i="9"/>
  <c r="B312" i="9" s="1"/>
  <c r="E326" i="9"/>
  <c r="B326" i="9" s="1"/>
  <c r="E329" i="9"/>
  <c r="B329" i="9" s="1"/>
  <c r="E251" i="5"/>
  <c r="D1259" i="1"/>
  <c r="H1259" i="1" s="1"/>
  <c r="D1264" i="1"/>
  <c r="H1264" i="1" s="1"/>
  <c r="G1257" i="1"/>
  <c r="D1201" i="1"/>
  <c r="H1201" i="1" s="1"/>
  <c r="D1185" i="1"/>
  <c r="H1185" i="1" s="1"/>
  <c r="F181" i="5"/>
  <c r="G1182" i="1"/>
  <c r="G1176" i="1"/>
  <c r="F171" i="5"/>
  <c r="G1040" i="1"/>
  <c r="G1041" i="1"/>
  <c r="G1017" i="1"/>
  <c r="D1024" i="1"/>
  <c r="H1024" i="1" s="1"/>
  <c r="E7" i="5"/>
  <c r="F19" i="5"/>
  <c r="G843" i="1"/>
  <c r="G268" i="1"/>
  <c r="G267" i="1"/>
  <c r="G635" i="1"/>
  <c r="G646" i="1"/>
  <c r="F656" i="4"/>
  <c r="G368" i="1"/>
  <c r="G388" i="1"/>
  <c r="G421" i="1"/>
  <c r="G422" i="1"/>
  <c r="E648" i="4"/>
  <c r="D642" i="1" s="1"/>
  <c r="G269" i="1"/>
  <c r="D270" i="1"/>
  <c r="G270" i="1" s="1"/>
  <c r="F274" i="4"/>
  <c r="H258" i="1"/>
  <c r="G265" i="1"/>
  <c r="G266" i="1"/>
  <c r="H198" i="1"/>
  <c r="H212" i="1"/>
  <c r="H213" i="1"/>
  <c r="F202" i="4"/>
  <c r="H197" i="1"/>
  <c r="H194" i="1"/>
  <c r="H190" i="1"/>
  <c r="H193" i="1"/>
  <c r="F194" i="4"/>
  <c r="H183" i="1"/>
  <c r="H182" i="1"/>
  <c r="H181" i="1"/>
  <c r="H178" i="1"/>
  <c r="H177" i="1"/>
  <c r="H176" i="1"/>
  <c r="D174" i="1"/>
  <c r="H174" i="1" s="1"/>
  <c r="F178" i="4"/>
  <c r="H160" i="1"/>
  <c r="H161" i="1"/>
  <c r="H162" i="1"/>
  <c r="F164" i="4"/>
  <c r="H156" i="1"/>
  <c r="H158" i="1"/>
  <c r="E153" i="4"/>
  <c r="G24" i="9" s="1"/>
  <c r="F160" i="4"/>
  <c r="H155" i="1"/>
  <c r="H150" i="1"/>
  <c r="H151" i="1"/>
  <c r="H102" i="1"/>
  <c r="H108" i="1"/>
  <c r="H113" i="1"/>
  <c r="F106" i="4"/>
  <c r="F112" i="4"/>
  <c r="H78" i="1"/>
  <c r="H79" i="1"/>
  <c r="H81" i="1"/>
  <c r="E36" i="9"/>
  <c r="B36" i="9" s="1"/>
  <c r="E327" i="9"/>
  <c r="B327" i="9" s="1"/>
  <c r="G3" i="1"/>
  <c r="G4" i="1"/>
  <c r="G5" i="1"/>
  <c r="G7" i="1"/>
  <c r="G8" i="1"/>
  <c r="G9" i="1"/>
  <c r="G10" i="1"/>
  <c r="G11" i="1"/>
  <c r="G13" i="1"/>
  <c r="G14" i="1"/>
  <c r="G15" i="1"/>
  <c r="G17" i="1"/>
  <c r="G18" i="1"/>
  <c r="G21" i="1"/>
  <c r="G22" i="1"/>
  <c r="G23" i="1"/>
  <c r="G25" i="1"/>
  <c r="G26" i="1"/>
  <c r="G27" i="1"/>
  <c r="G29" i="1"/>
  <c r="G30" i="1"/>
  <c r="G32" i="1"/>
  <c r="G33" i="1"/>
  <c r="G35" i="1"/>
  <c r="H6" i="1"/>
  <c r="H12" i="1"/>
  <c r="H16" i="1"/>
  <c r="H19" i="1"/>
  <c r="H20" i="1"/>
  <c r="H24" i="1"/>
  <c r="H28" i="1"/>
  <c r="H31" i="1"/>
  <c r="H37" i="1"/>
  <c r="H38" i="1"/>
  <c r="H39"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0" i="1"/>
  <c r="G162" i="1"/>
  <c r="G164" i="1"/>
  <c r="G166" i="1"/>
  <c r="G168" i="1"/>
  <c r="G170" i="1"/>
  <c r="G172"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7" i="1"/>
  <c r="H518" i="1"/>
  <c r="H519" i="1"/>
  <c r="H520" i="1"/>
  <c r="H521" i="1"/>
  <c r="H522" i="1"/>
  <c r="H523" i="1"/>
  <c r="H524" i="1"/>
  <c r="H525" i="1"/>
  <c r="H526" i="1"/>
  <c r="H527" i="1"/>
  <c r="H528"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H628" i="1"/>
  <c r="H629" i="1"/>
  <c r="H630" i="1"/>
  <c r="H631" i="1"/>
  <c r="H632" i="1"/>
  <c r="H635" i="1"/>
  <c r="H636"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1248" i="1"/>
  <c r="H1248" i="1"/>
  <c r="G1250" i="1"/>
  <c r="G1252" i="1"/>
  <c r="G1254" i="1"/>
  <c r="G1256" i="1"/>
  <c r="G1258" i="1"/>
  <c r="G1260" i="1"/>
  <c r="G1262"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401" i="1"/>
  <c r="G1516" i="1"/>
  <c r="H1516" i="1"/>
  <c r="G1518" i="1"/>
  <c r="G1520" i="1"/>
  <c r="G1522" i="1"/>
  <c r="G1524" i="1"/>
  <c r="G1526" i="1"/>
  <c r="G1528" i="1"/>
  <c r="G1530" i="1"/>
  <c r="G1532" i="1"/>
  <c r="G1534" i="1"/>
  <c r="G1536" i="1"/>
  <c r="G1539" i="1"/>
  <c r="G1541" i="1"/>
  <c r="H1541" i="1"/>
  <c r="G1542" i="1"/>
  <c r="H1542" i="1"/>
  <c r="G1543" i="1"/>
  <c r="H1543" i="1"/>
  <c r="G1544" i="1"/>
  <c r="H1544" i="1"/>
  <c r="G1545" i="1"/>
  <c r="H1545" i="1"/>
  <c r="G1546" i="1"/>
  <c r="H1546" i="1"/>
  <c r="J1547" i="1"/>
  <c r="G1556" i="1"/>
  <c r="J1564" i="1"/>
  <c r="H1564" i="1"/>
  <c r="G1564" i="1"/>
  <c r="J1565" i="1"/>
  <c r="H1565" i="1"/>
  <c r="G1565" i="1"/>
  <c r="I1565" i="1" s="1"/>
  <c r="J1566" i="1"/>
  <c r="H1566" i="1"/>
  <c r="G1566" i="1"/>
  <c r="J1567" i="1"/>
  <c r="H1567" i="1"/>
  <c r="G1567" i="1"/>
  <c r="I1567" i="1" s="1"/>
  <c r="J1568" i="1"/>
  <c r="H1568" i="1"/>
  <c r="G1568" i="1"/>
  <c r="J1569" i="1"/>
  <c r="H1569" i="1"/>
  <c r="G1569" i="1"/>
  <c r="I1569" i="1" s="1"/>
  <c r="J1570" i="1"/>
  <c r="H1570" i="1"/>
  <c r="G1570" i="1"/>
  <c r="G1571" i="1"/>
  <c r="J1573" i="1"/>
  <c r="H1573" i="1"/>
  <c r="G1573" i="1"/>
  <c r="J1574" i="1"/>
  <c r="H1574" i="1"/>
  <c r="G1574" i="1"/>
  <c r="I1574" i="1" s="1"/>
  <c r="J1575" i="1"/>
  <c r="H1575" i="1"/>
  <c r="G1575" i="1"/>
  <c r="E308" i="4"/>
  <c r="F361" i="4"/>
  <c r="D360" i="4"/>
  <c r="F536" i="4"/>
  <c r="J1548" i="1"/>
  <c r="H1548" i="1"/>
  <c r="G1548" i="1"/>
  <c r="J1549" i="1"/>
  <c r="H1549" i="1"/>
  <c r="G1549" i="1"/>
  <c r="I1549" i="1" s="1"/>
  <c r="J1550" i="1"/>
  <c r="H1550" i="1"/>
  <c r="G1550" i="1"/>
  <c r="J1551" i="1"/>
  <c r="H1551" i="1"/>
  <c r="G1551" i="1"/>
  <c r="I1551" i="1" s="1"/>
  <c r="J1552" i="1"/>
  <c r="H1552" i="1"/>
  <c r="G1552" i="1"/>
  <c r="J1553" i="1"/>
  <c r="H1553" i="1"/>
  <c r="G1553" i="1"/>
  <c r="I1553" i="1" s="1"/>
  <c r="J1554" i="1"/>
  <c r="H1554" i="1"/>
  <c r="G1554" i="1"/>
  <c r="G1555" i="1"/>
  <c r="J1557" i="1"/>
  <c r="H1557" i="1"/>
  <c r="G1557" i="1"/>
  <c r="J1558" i="1"/>
  <c r="H1558" i="1"/>
  <c r="G1558" i="1"/>
  <c r="I1558" i="1" s="1"/>
  <c r="J1559" i="1"/>
  <c r="H1559" i="1"/>
  <c r="G1559" i="1"/>
  <c r="J1560" i="1"/>
  <c r="H1560" i="1"/>
  <c r="G1560" i="1"/>
  <c r="I1560" i="1" s="1"/>
  <c r="J1561" i="1"/>
  <c r="H1561" i="1"/>
  <c r="G1561" i="1"/>
  <c r="J1562" i="1"/>
  <c r="H1562" i="1"/>
  <c r="G1562" i="1"/>
  <c r="I1562" i="1" s="1"/>
  <c r="G1563" i="1"/>
  <c r="G1572" i="1"/>
  <c r="F309" i="4"/>
  <c r="D308" i="4"/>
  <c r="E418" i="4"/>
  <c r="D413" i="1" s="1"/>
  <c r="G1576" i="1"/>
  <c r="G1577" i="1"/>
  <c r="G1578" i="1"/>
  <c r="G1579" i="1"/>
  <c r="G1580" i="1"/>
  <c r="G1581" i="1"/>
  <c r="H1582" i="1"/>
  <c r="H1584" i="1"/>
  <c r="H1586" i="1"/>
  <c r="H1588" i="1"/>
  <c r="H1590" i="1"/>
  <c r="H1592" i="1"/>
  <c r="H1594" i="1"/>
  <c r="H1596" i="1"/>
  <c r="H1598" i="1"/>
  <c r="H1600" i="1"/>
  <c r="H1602" i="1"/>
  <c r="H1604" i="1"/>
  <c r="H1606" i="1"/>
  <c r="H1608" i="1"/>
  <c r="H1610" i="1"/>
  <c r="H1612" i="1"/>
  <c r="H1614" i="1"/>
  <c r="H1616" i="1"/>
  <c r="H1618" i="1"/>
  <c r="H1620"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F7" i="4"/>
  <c r="G212" i="9"/>
  <c r="E212" i="9" s="1"/>
  <c r="B212" i="9" s="1"/>
  <c r="G208" i="9"/>
  <c r="E208" i="9" s="1"/>
  <c r="B208" i="9" s="1"/>
  <c r="F17" i="4"/>
  <c r="F83" i="4"/>
  <c r="F107" i="4"/>
  <c r="F135" i="4"/>
  <c r="F141" i="4"/>
  <c r="H24" i="9"/>
  <c r="F165" i="4"/>
  <c r="F203" i="4"/>
  <c r="F231" i="4"/>
  <c r="F263" i="4"/>
  <c r="F310" i="4"/>
  <c r="F322" i="4"/>
  <c r="F362" i="4"/>
  <c r="F374" i="4"/>
  <c r="F426" i="4"/>
  <c r="F431" i="4"/>
  <c r="F467" i="4"/>
  <c r="F473" i="4"/>
  <c r="E640" i="4"/>
  <c r="D634" i="1" s="1"/>
  <c r="F550" i="4"/>
  <c r="G1547" i="1"/>
  <c r="H1576" i="1"/>
  <c r="H1578" i="1"/>
  <c r="H1579" i="1"/>
  <c r="H1580" i="1"/>
  <c r="H1581" i="1"/>
  <c r="G224" i="9"/>
  <c r="E224" i="9" s="1"/>
  <c r="B224" i="9" s="1"/>
  <c r="G216" i="9"/>
  <c r="E216" i="9" s="1"/>
  <c r="B216" i="9" s="1"/>
  <c r="F8" i="4"/>
  <c r="D134" i="4"/>
  <c r="D152" i="4"/>
  <c r="E647" i="4"/>
  <c r="D641" i="1" s="1"/>
  <c r="G641" i="1" s="1"/>
  <c r="D648" i="4"/>
  <c r="F427" i="4"/>
  <c r="D522" i="4"/>
  <c r="D571" i="4"/>
  <c r="F572" i="4"/>
  <c r="F598" i="4"/>
  <c r="D629" i="4"/>
  <c r="F630" i="4"/>
  <c r="F12" i="5"/>
  <c r="D7" i="5"/>
  <c r="F70" i="5"/>
  <c r="H336" i="9"/>
  <c r="E336" i="9" s="1"/>
  <c r="B336" i="9" s="1"/>
  <c r="E177" i="5"/>
  <c r="F13" i="5"/>
  <c r="F71" i="5"/>
  <c r="F89" i="5"/>
  <c r="H316" i="9"/>
  <c r="H315" i="9"/>
  <c r="F178" i="5"/>
  <c r="G339" i="9"/>
  <c r="E339" i="9" s="1"/>
  <c r="B339" i="9" s="1"/>
  <c r="F219" i="5"/>
  <c r="F220" i="5"/>
  <c r="F5" i="6"/>
  <c r="F6" i="6"/>
  <c r="G222" i="9"/>
  <c r="E222" i="9" s="1"/>
  <c r="B222" i="9" s="1"/>
  <c r="G218" i="9"/>
  <c r="E218" i="9" s="1"/>
  <c r="B218" i="9" s="1"/>
  <c r="G214" i="9"/>
  <c r="E214" i="9" s="1"/>
  <c r="B214" i="9" s="1"/>
  <c r="G210" i="9"/>
  <c r="E210" i="9" s="1"/>
  <c r="B210" i="9" s="1"/>
  <c r="F529" i="4"/>
  <c r="G226" i="9"/>
  <c r="E226" i="9" s="1"/>
  <c r="B226" i="9" s="1"/>
  <c r="F537" i="4"/>
  <c r="E156" i="9"/>
  <c r="B156" i="9" s="1"/>
  <c r="F607" i="4"/>
  <c r="D88" i="5"/>
  <c r="D69" i="5" s="1"/>
  <c r="E147" i="5"/>
  <c r="D1152" i="1" s="1"/>
  <c r="H1152" i="1" s="1"/>
  <c r="G315" i="9"/>
  <c r="E315" i="9" s="1"/>
  <c r="B315" i="9" s="1"/>
  <c r="G316" i="9"/>
  <c r="E316" i="9" s="1"/>
  <c r="B316" i="9" s="1"/>
  <c r="F150" i="5"/>
  <c r="D177" i="5"/>
  <c r="G337" i="9"/>
  <c r="E337" i="9" s="1"/>
  <c r="B337" i="9" s="1"/>
  <c r="F197" i="5"/>
  <c r="F203" i="5"/>
  <c r="G338" i="9"/>
  <c r="E338" i="9" s="1"/>
  <c r="B338" i="9" s="1"/>
  <c r="F204" i="5"/>
  <c r="F252" i="5"/>
  <c r="F255" i="5"/>
  <c r="F256" i="5"/>
  <c r="D35" i="6"/>
  <c r="F36" i="6"/>
  <c r="F90" i="6"/>
  <c r="F130" i="6"/>
  <c r="B346" i="9"/>
  <c r="E345" i="9"/>
  <c r="I10" i="3" s="1"/>
  <c r="D45" i="8"/>
  <c r="B303" i="9"/>
  <c r="B317" i="9"/>
  <c r="B321" i="9"/>
  <c r="B325" i="9"/>
  <c r="B333" i="9"/>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I10" i="9"/>
  <c r="G174" i="9"/>
  <c r="E174" i="9" s="1"/>
  <c r="B174" i="9" s="1"/>
  <c r="G175" i="9"/>
  <c r="E175" i="9" s="1"/>
  <c r="B175" i="9" s="1"/>
  <c r="G176" i="9"/>
  <c r="E176" i="9" s="1"/>
  <c r="B176" i="9" s="1"/>
  <c r="G177" i="9"/>
  <c r="E177" i="9" s="1"/>
  <c r="B177" i="9" s="1"/>
  <c r="G178" i="9"/>
  <c r="E178" i="9" s="1"/>
  <c r="B178" i="9" s="1"/>
  <c r="G179" i="9"/>
  <c r="E179" i="9" s="1"/>
  <c r="B179" i="9" s="1"/>
  <c r="H180" i="9"/>
  <c r="E180" i="9" s="1"/>
  <c r="B180"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B230" i="9"/>
  <c r="B232" i="9"/>
  <c r="B234" i="9"/>
  <c r="B238" i="9"/>
  <c r="B240" i="9"/>
  <c r="B242" i="9"/>
  <c r="B244" i="9"/>
  <c r="B246" i="9"/>
  <c r="B248" i="9"/>
  <c r="B250" i="9"/>
  <c r="B252" i="9"/>
  <c r="B254" i="9"/>
  <c r="B256" i="9"/>
  <c r="B258" i="9"/>
  <c r="B260" i="9"/>
  <c r="B262" i="9"/>
  <c r="B264" i="9"/>
  <c r="B266" i="9"/>
  <c r="B268" i="9"/>
  <c r="B270" i="9"/>
  <c r="B272" i="9"/>
  <c r="B274" i="9"/>
  <c r="B276" i="9"/>
  <c r="B278" i="9"/>
  <c r="B280" i="9"/>
  <c r="F298" i="9"/>
  <c r="B305" i="9"/>
  <c r="H309" i="9"/>
  <c r="B319" i="9"/>
  <c r="B323" i="9"/>
  <c r="B331" i="9"/>
  <c r="B283" i="9"/>
  <c r="B285" i="9"/>
  <c r="B287" i="9"/>
  <c r="B289" i="9"/>
  <c r="B291" i="9"/>
  <c r="G344" i="9" l="1"/>
  <c r="E344" i="9" s="1"/>
  <c r="B344" i="9" s="1"/>
  <c r="H45" i="1"/>
  <c r="F153" i="4"/>
  <c r="E6" i="4"/>
  <c r="I17" i="3" s="1"/>
  <c r="F49" i="4"/>
  <c r="H19" i="9"/>
  <c r="E19" i="9" s="1"/>
  <c r="B19" i="9" s="1"/>
  <c r="C1621" i="1"/>
  <c r="I39" i="3"/>
  <c r="G1259" i="1"/>
  <c r="D1255" i="1"/>
  <c r="I25" i="3"/>
  <c r="F251" i="5"/>
  <c r="G1264" i="1"/>
  <c r="G1201" i="1"/>
  <c r="G1185" i="1"/>
  <c r="I22" i="3"/>
  <c r="D1012" i="1"/>
  <c r="G1024" i="1"/>
  <c r="F228" i="9"/>
  <c r="B228" i="9" s="1"/>
  <c r="G174" i="1"/>
  <c r="E152" i="4"/>
  <c r="F152" i="4" s="1"/>
  <c r="D149" i="1"/>
  <c r="H23" i="3"/>
  <c r="C1074" i="1"/>
  <c r="B207" i="9"/>
  <c r="G343" i="9"/>
  <c r="E343" i="9" s="1"/>
  <c r="F35" i="6"/>
  <c r="H28" i="3"/>
  <c r="C1431" i="1"/>
  <c r="F177" i="5"/>
  <c r="D176" i="5"/>
  <c r="H24" i="3"/>
  <c r="C1181" i="1"/>
  <c r="D141" i="6"/>
  <c r="E176" i="5"/>
  <c r="D1180" i="1" s="1"/>
  <c r="I24" i="3"/>
  <c r="D1181" i="1"/>
  <c r="D6" i="5"/>
  <c r="F7" i="5"/>
  <c r="H22" i="3"/>
  <c r="C1012" i="1"/>
  <c r="F571" i="4"/>
  <c r="C565" i="1"/>
  <c r="F134" i="4"/>
  <c r="C130" i="1"/>
  <c r="E69" i="5"/>
  <c r="F69" i="5" s="1"/>
  <c r="I1580" i="1"/>
  <c r="I1578" i="1"/>
  <c r="I1576" i="1"/>
  <c r="I1561" i="1"/>
  <c r="I1559" i="1"/>
  <c r="I1557" i="1"/>
  <c r="I1554" i="1"/>
  <c r="I1552" i="1"/>
  <c r="I1550" i="1"/>
  <c r="I1548" i="1"/>
  <c r="D535" i="4"/>
  <c r="E422" i="4"/>
  <c r="I1575" i="1"/>
  <c r="I1573" i="1"/>
  <c r="I1570" i="1"/>
  <c r="I1568" i="1"/>
  <c r="I1566" i="1"/>
  <c r="I1564" i="1"/>
  <c r="I1546" i="1"/>
  <c r="I1545" i="1"/>
  <c r="I1544" i="1"/>
  <c r="I1543" i="1"/>
  <c r="I1542" i="1"/>
  <c r="I1541" i="1"/>
  <c r="E309" i="9"/>
  <c r="B309" i="9" s="1"/>
  <c r="I40" i="3"/>
  <c r="C1622" i="1"/>
  <c r="F88" i="5"/>
  <c r="C1093" i="1"/>
  <c r="G348" i="9"/>
  <c r="E348" i="9" s="1"/>
  <c r="F629" i="4"/>
  <c r="C623" i="1"/>
  <c r="F522" i="4"/>
  <c r="C516" i="1"/>
  <c r="F648" i="4"/>
  <c r="C642" i="1"/>
  <c r="H18" i="3"/>
  <c r="D299" i="4"/>
  <c r="C148" i="1"/>
  <c r="K1481" i="9"/>
  <c r="E24" i="9"/>
  <c r="I1581" i="1"/>
  <c r="I1579" i="1"/>
  <c r="D430" i="4"/>
  <c r="D417" i="4"/>
  <c r="F308" i="4"/>
  <c r="C303" i="1"/>
  <c r="D418" i="4"/>
  <c r="F360" i="4"/>
  <c r="C355" i="1"/>
  <c r="E417" i="4"/>
  <c r="D412" i="1" s="1"/>
  <c r="D303" i="1"/>
  <c r="D6" i="4"/>
  <c r="G1152" i="1"/>
  <c r="H641" i="1"/>
  <c r="D2" i="1" l="1"/>
  <c r="H1621" i="1"/>
  <c r="G1621" i="1"/>
  <c r="H1255" i="1"/>
  <c r="G1255" i="1"/>
  <c r="H149" i="1"/>
  <c r="G149" i="1"/>
  <c r="D148" i="1"/>
  <c r="H148" i="1" s="1"/>
  <c r="E299" i="4"/>
  <c r="I18" i="3"/>
  <c r="D300" i="4"/>
  <c r="F6" i="4"/>
  <c r="H17" i="3"/>
  <c r="D422" i="4"/>
  <c r="C2" i="1"/>
  <c r="G303" i="1"/>
  <c r="H303" i="1"/>
  <c r="F417" i="4"/>
  <c r="C412" i="1"/>
  <c r="B24" i="9"/>
  <c r="G642" i="1"/>
  <c r="H642" i="1"/>
  <c r="G516" i="1"/>
  <c r="H516" i="1"/>
  <c r="G623" i="1"/>
  <c r="H623" i="1"/>
  <c r="G355" i="1"/>
  <c r="H355" i="1"/>
  <c r="F418" i="4"/>
  <c r="C413" i="1"/>
  <c r="D639" i="4"/>
  <c r="F430" i="4"/>
  <c r="C424" i="1"/>
  <c r="D423" i="4"/>
  <c r="D301" i="4"/>
  <c r="C295" i="1"/>
  <c r="G1093" i="1"/>
  <c r="H1093" i="1"/>
  <c r="G1622" i="1"/>
  <c r="H1622" i="1"/>
  <c r="H11" i="3"/>
  <c r="E643" i="4"/>
  <c r="D417" i="1"/>
  <c r="H130" i="1"/>
  <c r="G130" i="1"/>
  <c r="G565" i="1"/>
  <c r="H565" i="1"/>
  <c r="G1012" i="1"/>
  <c r="H1012" i="1"/>
  <c r="G1181" i="1"/>
  <c r="H1181" i="1"/>
  <c r="F176" i="5"/>
  <c r="C1180" i="1"/>
  <c r="H1431" i="1"/>
  <c r="G1431" i="1"/>
  <c r="H9" i="3"/>
  <c r="B348" i="9"/>
  <c r="E347" i="9"/>
  <c r="F535" i="4"/>
  <c r="D640" i="4"/>
  <c r="C529" i="1"/>
  <c r="I23" i="3"/>
  <c r="D1074" i="1"/>
  <c r="G1074" i="1" s="1"/>
  <c r="E6" i="5"/>
  <c r="G299" i="9"/>
  <c r="C1011" i="1"/>
  <c r="F141" i="6"/>
  <c r="H31" i="3"/>
  <c r="C1537" i="1"/>
  <c r="B343" i="9"/>
  <c r="E342" i="9"/>
  <c r="H1074" i="1" l="1"/>
  <c r="G148" i="1"/>
  <c r="E423" i="4"/>
  <c r="F423" i="4" s="1"/>
  <c r="E301" i="4"/>
  <c r="D297" i="1" s="1"/>
  <c r="D295" i="1"/>
  <c r="G295" i="1" s="1"/>
  <c r="E300" i="4"/>
  <c r="D296" i="1" s="1"/>
  <c r="F299" i="4"/>
  <c r="K3" i="9"/>
  <c r="I9" i="3"/>
  <c r="N3" i="9"/>
  <c r="I11" i="3"/>
  <c r="D644" i="4"/>
  <c r="D425" i="4"/>
  <c r="C418" i="1"/>
  <c r="G20" i="9"/>
  <c r="G413" i="1"/>
  <c r="H413" i="1"/>
  <c r="G412" i="1"/>
  <c r="H412" i="1"/>
  <c r="G2" i="1"/>
  <c r="H2" i="1"/>
  <c r="C296" i="1"/>
  <c r="H299" i="9"/>
  <c r="E299" i="9" s="1"/>
  <c r="D1011" i="1"/>
  <c r="H8" i="3" s="1"/>
  <c r="F640" i="4"/>
  <c r="C634" i="1"/>
  <c r="G1537" i="1"/>
  <c r="H1537" i="1"/>
  <c r="F6" i="5"/>
  <c r="G306" i="9"/>
  <c r="E306" i="9" s="1"/>
  <c r="B306" i="9" s="1"/>
  <c r="G529" i="1"/>
  <c r="H529" i="1"/>
  <c r="G1180" i="1"/>
  <c r="H1180" i="1"/>
  <c r="D637" i="1"/>
  <c r="F301" i="4"/>
  <c r="C297" i="1"/>
  <c r="G424" i="1"/>
  <c r="H424" i="1"/>
  <c r="F639" i="4"/>
  <c r="C633" i="1"/>
  <c r="D643" i="4"/>
  <c r="D424" i="4"/>
  <c r="F422" i="4"/>
  <c r="C417" i="1"/>
  <c r="H295" i="1" l="1"/>
  <c r="F300" i="4"/>
  <c r="E424" i="4"/>
  <c r="D419" i="1" s="1"/>
  <c r="E644" i="4"/>
  <c r="D418" i="1"/>
  <c r="G418" i="1" s="1"/>
  <c r="E425" i="4"/>
  <c r="D420" i="1" s="1"/>
  <c r="H20" i="9"/>
  <c r="E20" i="9" s="1"/>
  <c r="B20" i="9" s="1"/>
  <c r="M3" i="9"/>
  <c r="G417" i="1"/>
  <c r="H417" i="1"/>
  <c r="F424" i="4"/>
  <c r="C419" i="1"/>
  <c r="G633" i="1"/>
  <c r="H633" i="1"/>
  <c r="G297" i="1"/>
  <c r="H297" i="1"/>
  <c r="B299" i="9"/>
  <c r="G296" i="1"/>
  <c r="H296" i="1"/>
  <c r="F425" i="4"/>
  <c r="C420" i="1"/>
  <c r="G634" i="1"/>
  <c r="H634" i="1"/>
  <c r="G1011" i="1"/>
  <c r="D645" i="4"/>
  <c r="F643" i="4"/>
  <c r="C637" i="1"/>
  <c r="H1011" i="1"/>
  <c r="D646" i="4"/>
  <c r="F644" i="4"/>
  <c r="C638" i="1"/>
  <c r="H418" i="1" l="1"/>
  <c r="D638" i="1"/>
  <c r="G638" i="1" s="1"/>
  <c r="E646" i="4"/>
  <c r="E645" i="4"/>
  <c r="F645" i="4" s="1"/>
  <c r="G420" i="1"/>
  <c r="H420" i="1"/>
  <c r="D650" i="4"/>
  <c r="F646" i="4"/>
  <c r="C640" i="1"/>
  <c r="G637" i="1"/>
  <c r="H637" i="1"/>
  <c r="D649" i="4"/>
  <c r="C639" i="1"/>
  <c r="G419" i="1"/>
  <c r="H419" i="1"/>
  <c r="H334" i="9"/>
  <c r="G334" i="9"/>
  <c r="E334" i="9" l="1"/>
  <c r="E298" i="9" s="1"/>
  <c r="I8" i="3" s="1"/>
  <c r="H638" i="1"/>
  <c r="D640" i="1"/>
  <c r="G640" i="1" s="1"/>
  <c r="E650" i="4"/>
  <c r="D639" i="1"/>
  <c r="H639" i="1" s="1"/>
  <c r="E649" i="4"/>
  <c r="F649" i="4" s="1"/>
  <c r="B334" i="9"/>
  <c r="H19" i="3"/>
  <c r="C643" i="1"/>
  <c r="F650" i="4"/>
  <c r="H20" i="3"/>
  <c r="C644" i="1"/>
  <c r="H640" i="1" l="1"/>
  <c r="G639" i="1"/>
  <c r="D643" i="1"/>
  <c r="G643" i="1" s="1"/>
  <c r="I19" i="3"/>
  <c r="D644" i="1"/>
  <c r="G644" i="1" s="1"/>
  <c r="I20" i="3"/>
  <c r="G297" i="9"/>
  <c r="E297" i="9" s="1"/>
  <c r="B297" i="9" s="1"/>
  <c r="H643" i="1" l="1"/>
  <c r="H644" i="1"/>
  <c r="H7" i="3"/>
  <c r="J3" i="9" s="1"/>
  <c r="G295" i="9" s="1"/>
  <c r="J13" i="9" l="1"/>
  <c r="H21" i="9"/>
  <c r="K13" i="9"/>
  <c r="H17" i="9"/>
  <c r="G15" i="9"/>
  <c r="J7" i="9"/>
  <c r="M15" i="9"/>
  <c r="I8" i="9"/>
  <c r="J6" i="9"/>
  <c r="I9" i="9"/>
  <c r="L293" i="9"/>
  <c r="F293" i="9" s="1"/>
  <c r="F23" i="9" s="1"/>
  <c r="J11" i="9"/>
  <c r="G22" i="9"/>
  <c r="I7" i="9"/>
  <c r="I17" i="9"/>
  <c r="K10" i="9"/>
  <c r="J5" i="9"/>
  <c r="I11" i="9"/>
  <c r="G16" i="9"/>
  <c r="K7" i="9"/>
  <c r="J12" i="9"/>
  <c r="J17" i="9"/>
  <c r="H295" i="9"/>
  <c r="K12" i="9"/>
  <c r="K8" i="9"/>
  <c r="I6" i="9"/>
  <c r="M16" i="9"/>
  <c r="J10" i="9"/>
  <c r="K5" i="9"/>
  <c r="L16" i="9"/>
  <c r="H22" i="9"/>
  <c r="I12" i="9"/>
  <c r="J9" i="9"/>
  <c r="K6" i="9"/>
  <c r="G21" i="9"/>
  <c r="L15" i="9"/>
  <c r="K9" i="9"/>
  <c r="H15" i="9"/>
  <c r="G17" i="9"/>
  <c r="I5" i="9"/>
  <c r="J8" i="9"/>
  <c r="K11" i="9"/>
  <c r="E11" i="9" s="1"/>
  <c r="B11" i="9" s="1"/>
  <c r="I13" i="9"/>
  <c r="E13" i="9" s="1"/>
  <c r="B13" i="9" s="1"/>
  <c r="H16" i="9"/>
  <c r="H18" i="9"/>
  <c r="G18" i="9"/>
  <c r="E22" i="9"/>
  <c r="B22" i="9" s="1"/>
  <c r="E10" i="9"/>
  <c r="B10" i="9" s="1"/>
  <c r="E295" i="9"/>
  <c r="B295" i="9" s="1"/>
  <c r="E7" i="9"/>
  <c r="B7" i="9" s="1"/>
  <c r="B293" i="9"/>
  <c r="E21" i="9" l="1"/>
  <c r="B21" i="9" s="1"/>
  <c r="E15" i="9"/>
  <c r="F15" i="9"/>
  <c r="F16" i="9"/>
  <c r="E17" i="9"/>
  <c r="B17" i="9" s="1"/>
  <c r="E8" i="9"/>
  <c r="B8" i="9" s="1"/>
  <c r="E18" i="9"/>
  <c r="B18" i="9" s="1"/>
  <c r="E9" i="9"/>
  <c r="B9" i="9" s="1"/>
  <c r="E16" i="9"/>
  <c r="E5" i="9"/>
  <c r="E12" i="9"/>
  <c r="B12" i="9" s="1"/>
  <c r="E6" i="9"/>
  <c r="B6" i="9" s="1"/>
  <c r="E23" i="9"/>
  <c r="I7" i="3" s="1"/>
  <c r="B5" i="9"/>
  <c r="B16" i="9" l="1"/>
  <c r="E14" i="9"/>
  <c r="I13" i="3" s="1"/>
  <c r="B15" i="9"/>
  <c r="F14" i="9"/>
  <c r="F3" i="9" s="1"/>
  <c r="E4" i="9"/>
  <c r="E3" i="9" l="1"/>
</calcChain>
</file>

<file path=xl/sharedStrings.xml><?xml version="1.0" encoding="utf-8"?>
<sst xmlns="http://schemas.openxmlformats.org/spreadsheetml/2006/main" count="4733" uniqueCount="3656">
  <si>
    <t>Obveznik:</t>
  </si>
  <si>
    <t>18821 - TEHNIČKA ŠKOLA U IMOTSKOM</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</si>
  <si>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</si>
  <si>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</si>
  <si>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</si>
  <si>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</si>
  <si>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</si>
  <si>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</si>
  <si>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</si>
  <si>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</si>
  <si>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</si>
  <si>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</si>
  <si>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</si>
  <si>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</si>
  <si>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</si>
  <si>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</si>
  <si>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</si>
  <si>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</si>
  <si>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</si>
  <si>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</si>
  <si>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</si>
  <si>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</si>
  <si>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</si>
  <si>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</si>
  <si>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</si>
  <si>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</si>
  <si>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</si>
  <si>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</si>
  <si>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</si>
  <si>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</si>
  <si>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</si>
  <si>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</si>
  <si>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</si>
  <si>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</si>
  <si>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</si>
  <si>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</si>
  <si>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</si>
  <si>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</si>
  <si>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</si>
  <si>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</si>
  <si>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</si>
  <si>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</si>
  <si>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</si>
  <si>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</si>
  <si>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</si>
  <si>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</si>
  <si>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</si>
  <si>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</si>
  <si>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</si>
  <si>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</si>
  <si>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</si>
  <si>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</si>
  <si>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</si>
  <si>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</si>
  <si>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</si>
  <si>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</si>
  <si>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</si>
  <si>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</si>
  <si>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</si>
  <si>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</si>
  <si>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</si>
  <si>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</si>
  <si>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</si>
  <si>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</si>
  <si>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</si>
  <si>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</si>
  <si>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</si>
  <si>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</si>
  <si>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</si>
  <si>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</si>
  <si>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</si>
  <si>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</si>
  <si>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</si>
  <si>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</si>
  <si>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</si>
  <si>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</si>
  <si>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</si>
  <si>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</si>
  <si>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</si>
  <si>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</si>
  <si>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</si>
  <si>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</si>
  <si>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</si>
  <si>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</si>
  <si>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</si>
  <si>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</si>
  <si>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</si>
  <si>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</si>
  <si>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</si>
  <si>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</si>
  <si>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</si>
  <si>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</si>
  <si>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</si>
  <si>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</si>
  <si>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</si>
  <si>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</si>
  <si>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</si>
  <si>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</si>
  <si>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</si>
  <si>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</si>
  <si>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</si>
  <si>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</si>
  <si>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</si>
  <si>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</si>
  <si>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</si>
  <si>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</si>
  <si>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</si>
  <si>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</si>
  <si>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</si>
  <si>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</si>
  <si>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</si>
  <si>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</si>
  <si>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</si>
  <si>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</si>
  <si>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</si>
  <si>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</si>
  <si>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</si>
  <si>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</si>
  <si>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</si>
  <si>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</si>
  <si>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</si>
  <si>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</si>
  <si>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</si>
  <si>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</si>
  <si>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</si>
  <si>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</si>
  <si>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</si>
  <si>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</si>
  <si>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</si>
  <si>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</si>
  <si>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</si>
  <si>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</si>
  <si>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</si>
  <si>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</si>
  <si>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</si>
  <si>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</si>
  <si>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</si>
  <si>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</si>
  <si>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</si>
  <si>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</si>
  <si>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</si>
  <si>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</si>
  <si>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</si>
  <si>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</si>
  <si>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</si>
  <si>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</si>
  <si>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</si>
  <si>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</si>
  <si>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</si>
  <si>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</si>
  <si>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</si>
  <si>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</si>
  <si>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</si>
  <si>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</si>
  <si>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</si>
  <si>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</si>
  <si>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</si>
  <si>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</si>
  <si>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</si>
  <si>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</si>
  <si>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</si>
  <si>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</si>
  <si>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</si>
  <si>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</si>
  <si>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</si>
  <si>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</si>
  <si>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</si>
  <si>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</si>
  <si>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</si>
  <si>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</si>
  <si>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</si>
  <si>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</si>
  <si>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</si>
  <si>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</si>
  <si>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</si>
  <si>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</si>
  <si>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</si>
  <si>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</si>
  <si>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</si>
  <si>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</si>
  <si>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</si>
  <si>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</si>
  <si>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</si>
  <si>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</si>
  <si>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</si>
  <si>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</si>
  <si>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</si>
  <si>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</si>
  <si>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</si>
  <si>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</si>
  <si>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</si>
  <si>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</si>
  <si>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</si>
  <si>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</si>
  <si>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</si>
  <si>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</si>
  <si>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</si>
  <si>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</si>
  <si>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</si>
  <si>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</si>
  <si>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</si>
  <si>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</si>
  <si>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</si>
  <si>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</si>
  <si>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</si>
  <si>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</si>
  <si>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</si>
  <si>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</si>
  <si>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</si>
  <si>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</si>
  <si>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</si>
  <si>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</si>
  <si>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</si>
  <si>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</si>
  <si>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</si>
  <si>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</si>
  <si>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</si>
  <si>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</si>
  <si>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</si>
  <si>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</si>
  <si>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</si>
  <si>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</si>
  <si>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</si>
  <si>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</si>
  <si>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</si>
  <si>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</si>
  <si>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</si>
  <si>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</si>
  <si>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</si>
  <si>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</si>
  <si>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</si>
  <si>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</si>
  <si>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</si>
  <si>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</si>
  <si>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</si>
  <si>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</si>
  <si>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</si>
  <si>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</si>
  <si>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</si>
  <si>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</si>
  <si>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</si>
  <si>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</si>
  <si>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</si>
  <si>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</si>
  <si>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</si>
  <si>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</si>
  <si>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</si>
  <si>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</si>
  <si>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</si>
  <si>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</si>
  <si>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</si>
  <si>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</si>
  <si>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</si>
  <si>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</si>
  <si>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</si>
  <si>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</si>
  <si>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</si>
  <si>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</si>
  <si>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</si>
  <si>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</si>
  <si>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</si>
  <si>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</si>
  <si>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</si>
  <si>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</si>
  <si>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</si>
  <si>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</si>
  <si>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</si>
  <si>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</si>
  <si>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</si>
  <si>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</si>
  <si>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</si>
  <si>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</si>
  <si>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</si>
  <si>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</si>
  <si>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</si>
  <si>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</si>
  <si>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</si>
  <si>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</si>
  <si>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</si>
  <si>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</si>
  <si>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</si>
  <si>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</si>
  <si>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</si>
  <si>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</si>
  <si>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</si>
  <si>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</si>
  <si>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</si>
  <si>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</si>
  <si>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</si>
  <si>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</si>
  <si>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</si>
  <si>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</si>
  <si>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</si>
  <si>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</si>
  <si>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</si>
  <si>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</si>
  <si>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</si>
  <si>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</si>
  <si>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</si>
  <si>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</si>
  <si>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</si>
  <si>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</si>
  <si>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</si>
  <si>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</si>
  <si>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</si>
  <si>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</si>
  <si>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</si>
  <si>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</si>
  <si>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</si>
  <si>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</si>
  <si>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</si>
  <si>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</si>
  <si>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</si>
  <si>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</si>
  <si>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</si>
  <si>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</si>
  <si>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</si>
  <si>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</si>
  <si>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</si>
  <si>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</si>
  <si>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</si>
  <si>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</si>
  <si>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</si>
  <si>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</si>
  <si>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</si>
  <si>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</si>
  <si>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</si>
  <si>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</si>
  <si>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</si>
  <si>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</si>
  <si>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</si>
  <si>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</si>
  <si>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</si>
  <si>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</si>
  <si>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</si>
  <si>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</si>
  <si>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</si>
  <si>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</si>
  <si>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</si>
  <si>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</si>
  <si>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</si>
  <si>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</si>
  <si>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</si>
  <si>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</si>
  <si>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</si>
  <si>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</si>
  <si>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</si>
  <si>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</si>
  <si>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</si>
  <si>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</si>
  <si>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</si>
  <si>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</si>
  <si>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</si>
  <si>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</si>
  <si>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</si>
  <si>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</si>
  <si>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</si>
  <si>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</si>
  <si>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</si>
  <si>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</si>
  <si>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</si>
  <si>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</si>
  <si>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</si>
  <si>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</si>
  <si>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</si>
  <si>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</si>
  <si>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</si>
  <si>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</si>
  <si>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</si>
  <si>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</si>
  <si>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</si>
  <si>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</si>
  <si>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</si>
  <si>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</si>
  <si>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</si>
  <si>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</si>
  <si>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</si>
  <si>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</si>
  <si>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</si>
  <si>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</si>
  <si>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</si>
  <si>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</si>
  <si>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</si>
  <si>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</si>
  <si>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</si>
  <si>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</si>
  <si>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</si>
  <si>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</si>
  <si>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</si>
  <si>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</si>
  <si>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</si>
  <si>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</si>
  <si>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</si>
  <si>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</si>
  <si>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</si>
  <si>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</si>
  <si>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</si>
  <si>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</si>
  <si>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</si>
  <si>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</si>
  <si>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</si>
  <si>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</si>
  <si>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</si>
  <si>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</si>
  <si>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</si>
  <si>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</si>
  <si>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</si>
  <si>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</si>
  <si>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</si>
  <si>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</si>
  <si>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</si>
  <si>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</si>
  <si>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</si>
  <si>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</si>
  <si>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</si>
  <si>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</si>
  <si>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</si>
  <si>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</si>
  <si>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</si>
  <si>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</si>
  <si>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</si>
  <si>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</si>
  <si>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</si>
  <si>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</si>
  <si>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</si>
  <si>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</si>
  <si>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</si>
  <si>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</si>
  <si>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</si>
  <si>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</si>
  <si>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</si>
  <si>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</si>
  <si>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</si>
  <si>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</si>
  <si>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</si>
  <si>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</si>
  <si>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</si>
  <si>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</si>
  <si>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</si>
  <si>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</si>
  <si>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</si>
  <si>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</si>
  <si>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</si>
  <si>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</si>
  <si>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</si>
  <si>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</si>
  <si>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</si>
  <si>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</si>
  <si>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</si>
  <si>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</si>
  <si>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</si>
  <si>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</si>
  <si>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</si>
  <si>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</si>
  <si>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</si>
  <si>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</si>
  <si>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</si>
  <si>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</si>
  <si>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</si>
  <si>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</si>
  <si>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</si>
  <si>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</si>
  <si>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</si>
  <si>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</si>
  <si>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</si>
  <si>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</si>
  <si>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</si>
  <si>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</si>
  <si>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</si>
  <si>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</si>
  <si>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</si>
  <si>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</si>
  <si>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</si>
  <si>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</si>
  <si>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</si>
  <si>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</si>
  <si>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</si>
  <si>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</si>
  <si>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</si>
  <si>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</si>
  <si>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</si>
  <si>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</si>
  <si>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</si>
  <si>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</si>
  <si>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</si>
  <si>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</si>
  <si>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</si>
  <si>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</si>
  <si>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</si>
  <si>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</si>
  <si>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</si>
  <si>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</si>
  <si>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</si>
  <si>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</si>
  <si>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</si>
  <si>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</si>
  <si>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</si>
  <si>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</si>
  <si>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</si>
  <si>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</si>
  <si>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</si>
  <si>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</si>
  <si>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</si>
  <si>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</si>
  <si>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</si>
  <si>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</si>
  <si>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</si>
  <si>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</si>
  <si>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</si>
  <si>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</si>
  <si>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</si>
  <si>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</si>
  <si>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</si>
  <si>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</si>
  <si>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</si>
  <si>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</si>
  <si>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</si>
  <si>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</si>
  <si>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</si>
  <si>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</si>
  <si>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</si>
  <si>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</si>
  <si>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</si>
  <si>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</si>
  <si>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</si>
  <si>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</si>
  <si>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</si>
  <si>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</si>
  <si>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</si>
  <si>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</si>
  <si>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</si>
  <si>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</si>
  <si>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</si>
  <si>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</si>
  <si>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</si>
  <si>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</si>
  <si>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</si>
  <si>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</si>
  <si>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</si>
  <si>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</si>
  <si>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</si>
  <si>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</si>
  <si>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</si>
  <si>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</si>
  <si>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</si>
  <si>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</si>
  <si>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</si>
  <si>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</si>
  <si>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</si>
  <si>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</si>
  <si>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</si>
  <si>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</si>
  <si>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</si>
  <si>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</si>
  <si>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</si>
  <si>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</si>
  <si>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</si>
  <si>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</si>
  <si>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</si>
  <si>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</si>
  <si>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</si>
  <si>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</si>
  <si>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</si>
  <si>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</si>
  <si>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</si>
  <si>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</si>
  <si>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</si>
  <si>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</si>
  <si>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</si>
  <si>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</si>
  <si>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</si>
  <si>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</si>
  <si>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</si>
  <si>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</si>
  <si>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</si>
  <si>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</si>
  <si>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</si>
  <si>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</si>
  <si>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</si>
  <si>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</si>
  <si>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</si>
  <si>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</si>
  <si>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</si>
  <si>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</si>
  <si>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</si>
  <si>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</si>
  <si>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</si>
  <si>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</si>
  <si>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</si>
  <si>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</si>
  <si>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</si>
  <si>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</si>
  <si>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</si>
  <si>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</si>
  <si>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</si>
  <si>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</si>
  <si>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</si>
  <si>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</si>
  <si>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</si>
  <si>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</si>
  <si>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</si>
  <si>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</si>
  <si>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</si>
  <si>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</si>
  <si>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</si>
  <si>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</si>
  <si>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</si>
  <si>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</si>
  <si>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</si>
  <si>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</si>
  <si>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</si>
  <si>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</si>
  <si>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</si>
  <si>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</si>
  <si>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</si>
  <si>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</si>
  <si>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</si>
  <si>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</si>
  <si>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</si>
  <si>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</si>
  <si>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</si>
  <si>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</si>
  <si>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</si>
  <si>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</si>
  <si>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</si>
  <si>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</si>
  <si>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</si>
  <si>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</si>
  <si>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</si>
  <si>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</si>
  <si>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</si>
  <si>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</si>
  <si>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</si>
  <si>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</si>
  <si>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</si>
  <si>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</si>
  <si>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</si>
  <si>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</si>
  <si>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</si>
  <si>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</si>
  <si>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</si>
  <si>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</si>
  <si>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</si>
  <si>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</si>
  <si>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</si>
  <si>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</si>
  <si>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</si>
  <si>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</si>
  <si>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</si>
  <si>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</si>
  <si>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</si>
  <si>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</si>
  <si>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</si>
  <si>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</si>
  <si>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</si>
  <si>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</si>
  <si>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</si>
  <si>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</si>
  <si>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</si>
  <si>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</si>
  <si>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</si>
  <si>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</si>
  <si>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</si>
  <si>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</si>
  <si>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</si>
  <si>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</si>
  <si>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</si>
  <si>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</si>
  <si>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</si>
  <si>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</si>
  <si>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</si>
  <si>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</si>
  <si>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</si>
  <si>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</si>
  <si>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</si>
  <si>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</si>
  <si>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</si>
  <si>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</si>
  <si>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</si>
  <si>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</si>
  <si>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</si>
  <si>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</si>
  <si>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</si>
  <si>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</si>
  <si>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</si>
  <si>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</si>
  <si>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</si>
  <si>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</si>
  <si>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</si>
  <si>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</si>
  <si>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</si>
  <si>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</si>
  <si>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</si>
  <si>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</si>
  <si>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</si>
  <si>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</si>
  <si>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</si>
  <si>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</si>
  <si>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</si>
  <si>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</si>
  <si>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</si>
  <si>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</si>
  <si>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</si>
  <si>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</si>
  <si>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</si>
  <si>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</si>
  <si>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</si>
  <si>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</si>
  <si>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</si>
  <si>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</si>
  <si>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</si>
  <si>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</si>
  <si>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</si>
  <si>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</si>
  <si>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</si>
  <si>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</si>
  <si>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</si>
  <si>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</si>
  <si>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</si>
  <si>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</si>
  <si>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</si>
  <si>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</si>
  <si>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</si>
  <si>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</si>
  <si>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</si>
  <si>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</si>
  <si>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</si>
  <si>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</si>
  <si>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</si>
  <si>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</si>
  <si>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</si>
  <si>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</si>
  <si>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</si>
  <si>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</si>
  <si>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</si>
  <si>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</si>
  <si>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</si>
  <si>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</si>
  <si>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</si>
  <si>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</si>
  <si>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</si>
  <si>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</si>
  <si>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</si>
  <si>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</si>
  <si>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</si>
  <si>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</si>
  <si>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</si>
  <si>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</si>
  <si>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</si>
  <si>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</si>
  <si>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</si>
  <si>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</si>
  <si>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</si>
  <si>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</si>
  <si>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</si>
  <si>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</si>
  <si>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</si>
  <si>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</si>
  <si>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</si>
  <si>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</si>
  <si>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</si>
  <si>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</si>
  <si>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</si>
  <si>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</si>
  <si>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</si>
  <si>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</si>
  <si>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</si>
  <si>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</si>
  <si>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</si>
  <si>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</si>
  <si>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</si>
  <si>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</si>
  <si>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</si>
  <si>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</si>
  <si>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</si>
  <si>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</si>
  <si>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</si>
  <si>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</si>
  <si>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</si>
  <si>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</si>
  <si>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</si>
  <si>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</si>
  <si>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</si>
  <si>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</si>
  <si>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</si>
  <si>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</si>
  <si>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</si>
  <si>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</si>
  <si>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</si>
  <si>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</si>
  <si>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</si>
  <si>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</si>
  <si>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</si>
  <si>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</si>
  <si>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</si>
  <si>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</si>
  <si>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</si>
  <si>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</si>
  <si>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</si>
  <si>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</si>
  <si>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</si>
  <si>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</si>
  <si>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</si>
  <si>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</si>
  <si>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</si>
  <si>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</si>
  <si>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</si>
  <si>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</si>
  <si>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</si>
  <si>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</si>
  <si>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</si>
  <si>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</si>
  <si>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</si>
  <si>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</si>
  <si>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</si>
  <si>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</si>
  <si>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</si>
  <si>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</si>
  <si>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</si>
  <si>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</si>
  <si>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</si>
  <si>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</si>
  <si>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</si>
  <si>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</si>
  <si>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</si>
  <si>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</si>
  <si>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</si>
  <si>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</si>
  <si>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</si>
  <si>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</si>
  <si>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</si>
  <si>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</si>
  <si>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</si>
  <si>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</si>
  <si>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</si>
  <si>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</si>
  <si>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</si>
  <si>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</si>
  <si>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</si>
  <si>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</si>
  <si>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</si>
  <si>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</si>
  <si>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</si>
  <si>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</si>
  <si>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</si>
  <si>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</si>
  <si>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</si>
  <si>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</si>
  <si>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</si>
  <si>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</si>
  <si>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</si>
  <si>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</si>
  <si>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</si>
  <si>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</si>
  <si>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</si>
  <si>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</si>
  <si>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</si>
  <si>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</si>
  <si>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</si>
  <si>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</si>
  <si>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</si>
  <si>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</si>
  <si>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</si>
  <si>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</si>
  <si>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</si>
  <si>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</si>
  <si>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</si>
  <si>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</si>
  <si>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</si>
  <si>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</si>
  <si>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</si>
  <si>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</si>
  <si>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</si>
  <si>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</si>
  <si>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</si>
  <si>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</si>
  <si>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</si>
  <si>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</si>
  <si>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</si>
  <si>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</si>
  <si>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</si>
  <si>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</si>
  <si>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</si>
  <si>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</si>
  <si>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</si>
  <si>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</si>
  <si>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</si>
  <si>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</si>
  <si>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</si>
  <si>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</si>
  <si>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</si>
  <si>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</si>
  <si>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</si>
  <si>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</si>
  <si>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</si>
  <si>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</si>
  <si>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</si>
  <si>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</si>
  <si>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</si>
  <si>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</si>
  <si>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</si>
  <si>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</si>
  <si>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</si>
  <si>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</si>
  <si>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</si>
  <si>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</si>
  <si>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</si>
  <si>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</si>
  <si>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</si>
  <si>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</si>
  <si>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</si>
  <si>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</si>
  <si>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</si>
  <si>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</si>
  <si>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</si>
  <si>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</si>
  <si>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</si>
  <si>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</si>
  <si>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</si>
  <si>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</si>
  <si>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</si>
  <si>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</si>
  <si>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</si>
  <si>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</si>
  <si>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</si>
  <si>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</si>
  <si>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</si>
  <si>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</si>
  <si>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</si>
  <si>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</si>
  <si>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</si>
  <si>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</si>
  <si>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</si>
  <si>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</si>
  <si>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</si>
  <si>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</si>
  <si>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</si>
  <si>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</si>
  <si>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</si>
  <si>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</si>
  <si>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</si>
  <si>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</si>
  <si>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</si>
  <si>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</si>
  <si>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</si>
  <si>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</si>
  <si>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</si>
  <si>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</si>
  <si>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</si>
  <si>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</si>
  <si>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</si>
  <si>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</si>
  <si>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</si>
  <si>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</si>
  <si>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</si>
  <si>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</si>
  <si>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</si>
  <si>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</si>
  <si>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</si>
  <si>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</si>
  <si>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</si>
  <si>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</si>
  <si>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</si>
  <si>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</si>
  <si>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</si>
  <si>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</si>
  <si>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</si>
  <si>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</si>
  <si>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</si>
  <si>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</si>
  <si>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</si>
  <si>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</si>
  <si>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</si>
  <si>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</si>
  <si>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</si>
  <si>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</si>
  <si>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</si>
  <si>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</si>
  <si>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</si>
  <si>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</si>
  <si>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</si>
  <si>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</si>
  <si>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</si>
  <si>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</si>
  <si>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</si>
  <si>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</si>
  <si>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</si>
  <si>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</si>
  <si>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</si>
  <si>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</si>
  <si>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</si>
  <si>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</si>
  <si>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</si>
  <si>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</si>
  <si>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</si>
  <si>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</si>
  <si>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</si>
  <si>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</si>
  <si>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</si>
  <si>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</si>
  <si>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</si>
  <si>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</si>
  <si>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</si>
  <si>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</si>
  <si>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</si>
  <si>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</si>
  <si>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</si>
  <si>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</si>
  <si>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</si>
  <si>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</si>
  <si>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</si>
  <si>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</si>
  <si>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</si>
  <si>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</si>
  <si>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</si>
  <si>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</si>
  <si>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</si>
  <si>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</si>
  <si>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</si>
  <si>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</si>
  <si>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</si>
  <si>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</si>
  <si>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</si>
  <si>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</si>
  <si>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</si>
  <si>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</si>
  <si>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</si>
  <si>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</si>
  <si>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</si>
  <si>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</si>
  <si>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</si>
  <si>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</si>
  <si>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</si>
  <si>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</si>
  <si>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</si>
  <si>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</si>
  <si>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</si>
  <si>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</si>
  <si>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</si>
  <si>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</si>
  <si>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</si>
  <si>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</si>
  <si>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</si>
  <si>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</si>
  <si>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</si>
  <si>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</si>
  <si>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</si>
  <si>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</si>
  <si>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</si>
  <si>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</si>
  <si>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</si>
  <si>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</si>
  <si>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</si>
  <si>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</si>
  <si>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</si>
  <si>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</si>
  <si>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</si>
  <si>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</si>
  <si>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</si>
  <si>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</si>
  <si>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</si>
  <si>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</si>
  <si>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</si>
  <si>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</si>
  <si>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</si>
  <si>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</si>
  <si>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</si>
  <si>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</si>
  <si>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</si>
  <si>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</si>
  <si>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</si>
  <si>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</si>
  <si>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</si>
  <si>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</si>
  <si>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</si>
  <si>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</si>
  <si>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</si>
  <si>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</si>
  <si>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</si>
  <si>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</si>
  <si>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</si>
  <si>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</si>
  <si>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</si>
  <si>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</si>
  <si>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</si>
  <si>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</si>
  <si>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</si>
  <si>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</si>
  <si>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</si>
  <si>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</si>
  <si>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</si>
  <si>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</si>
  <si>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</si>
  <si>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</si>
  <si>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</si>
  <si>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</si>
  <si>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</si>
  <si>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</si>
  <si>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</si>
  <si>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</si>
  <si>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</si>
  <si>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</si>
  <si>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</si>
  <si>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</si>
  <si>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</si>
  <si>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</si>
  <si>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</si>
  <si>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</si>
  <si>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</si>
  <si>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</si>
  <si>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</si>
  <si>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</si>
  <si>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</si>
  <si>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</si>
  <si>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</si>
  <si>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</si>
  <si>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</si>
  <si>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</si>
  <si>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</si>
  <si>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</si>
  <si>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</si>
  <si>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</si>
  <si>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</si>
  <si>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</si>
  <si>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</si>
  <si>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</si>
  <si>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</si>
  <si>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</si>
  <si>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</si>
  <si>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</si>
  <si>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</si>
  <si>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</si>
  <si>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</si>
  <si>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</si>
  <si>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</si>
  <si>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</si>
  <si>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</si>
  <si>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</si>
  <si>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</si>
  <si>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</si>
  <si>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</si>
  <si>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</si>
  <si>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</si>
  <si>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</si>
  <si>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</si>
  <si>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</si>
  <si>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</si>
  <si>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</si>
  <si>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</si>
  <si>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</si>
  <si>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</si>
  <si>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</si>
  <si>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</si>
  <si>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</si>
  <si>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</si>
  <si>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</si>
  <si>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</si>
  <si>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</si>
  <si>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</si>
  <si>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</si>
  <si>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</si>
  <si>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</si>
  <si>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</si>
  <si>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</si>
  <si>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</si>
  <si>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</si>
  <si>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</si>
  <si>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</si>
  <si>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</si>
  <si>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</si>
  <si>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</si>
  <si>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</si>
  <si>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</si>
  <si>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</si>
  <si>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</si>
  <si>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</si>
  <si>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</si>
  <si>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</si>
  <si>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</si>
  <si>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</si>
  <si>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</si>
  <si>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</si>
  <si>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</si>
  <si>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</si>
  <si>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</si>
  <si>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</si>
  <si>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</si>
  <si>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</si>
  <si>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</si>
  <si>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</si>
  <si>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</si>
  <si>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</si>
  <si>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</si>
  <si>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</si>
  <si>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</si>
  <si>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</si>
  <si>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</si>
  <si>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</si>
  <si>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</si>
  <si>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</si>
  <si>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</si>
  <si>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</si>
  <si>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</si>
  <si>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</si>
  <si>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</si>
  <si>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</si>
  <si>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</si>
  <si>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</si>
  <si>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</si>
  <si>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</si>
  <si>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</si>
  <si>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</si>
  <si>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</si>
  <si>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</si>
  <si>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</si>
  <si>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</si>
  <si>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</si>
  <si>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</si>
  <si>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</si>
  <si>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</si>
  <si>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</si>
  <si>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</si>
  <si>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</si>
  <si>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</si>
  <si>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</si>
  <si>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</si>
  <si>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</si>
  <si>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</si>
  <si>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</si>
  <si>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</si>
  <si>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</si>
  <si>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</si>
  <si>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</si>
  <si>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</si>
  <si>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</si>
  <si>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</si>
  <si>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</si>
  <si>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</si>
  <si>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</si>
  <si>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</si>
  <si>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</si>
  <si>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</si>
  <si>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</si>
  <si>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</si>
  <si>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</si>
  <si>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</si>
  <si>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</si>
  <si>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</si>
  <si>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</si>
  <si>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</si>
  <si>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</si>
  <si>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</si>
  <si>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</si>
  <si>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</si>
  <si>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</si>
  <si>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</si>
  <si>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</si>
  <si>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</si>
  <si>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</si>
  <si>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</si>
  <si>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</si>
  <si>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</si>
  <si>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</si>
  <si>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</si>
  <si>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</si>
  <si>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</si>
  <si>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</si>
  <si>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</si>
  <si>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</si>
  <si>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</si>
  <si>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</si>
  <si>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</si>
  <si>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</si>
  <si>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</si>
  <si>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</si>
  <si>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</si>
  <si>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</si>
  <si>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</si>
  <si>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</si>
  <si>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</si>
  <si>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</si>
  <si>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</si>
  <si>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</si>
  <si>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</si>
  <si>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</si>
  <si>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</si>
  <si>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</si>
  <si>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</si>
  <si>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</si>
  <si>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</si>
  <si>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</si>
  <si>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</si>
  <si>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</si>
  <si>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</si>
  <si>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</si>
  <si>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</si>
  <si>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</si>
  <si>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</si>
  <si>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</si>
  <si>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</si>
  <si>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</si>
  <si>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</si>
  <si>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</si>
  <si>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</si>
  <si>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</si>
  <si>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</si>
  <si>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</si>
  <si>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</si>
  <si>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</si>
  <si>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</si>
  <si>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</si>
  <si>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</si>
  <si>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</si>
  <si>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</si>
  <si>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</si>
  <si>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</si>
  <si>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</si>
  <si>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</si>
  <si>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</si>
  <si>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</si>
  <si>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</si>
  <si>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</si>
  <si>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</si>
  <si>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</si>
  <si>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</si>
  <si>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</si>
  <si>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</si>
  <si>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</si>
  <si>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</si>
  <si>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</si>
  <si>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</si>
  <si>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</si>
  <si>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</si>
  <si>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</si>
  <si>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</si>
  <si>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</si>
  <si>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</si>
  <si>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</si>
  <si>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</si>
  <si>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</si>
  <si>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</si>
  <si>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</si>
  <si>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</si>
  <si>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</si>
  <si>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</si>
  <si>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</si>
  <si>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</si>
  <si>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</si>
  <si>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</si>
  <si>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</si>
  <si>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</si>
  <si>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</si>
  <si>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</si>
  <si>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</si>
  <si>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</si>
  <si>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</si>
  <si>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</si>
  <si>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</si>
  <si>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</si>
  <si>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</si>
  <si>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</si>
  <si>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</si>
  <si>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</si>
  <si>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</si>
  <si>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</si>
  <si>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</si>
  <si>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</si>
  <si>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</si>
  <si>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</si>
  <si>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</si>
  <si>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</si>
  <si>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</si>
  <si>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</si>
  <si>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</si>
  <si>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</si>
  <si>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</si>
  <si>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</si>
  <si>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</si>
  <si>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</si>
  <si>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</si>
  <si>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</si>
  <si>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</si>
  <si>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</si>
  <si>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</si>
  <si>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</si>
  <si>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</si>
  <si>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</si>
  <si>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</si>
  <si>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</si>
  <si>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</si>
  <si>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</si>
  <si>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</si>
  <si>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</si>
  <si>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</si>
  <si>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</si>
  <si>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</si>
  <si>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</si>
  <si>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</si>
  <si>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</si>
  <si>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</si>
  <si>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</si>
  <si>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</si>
  <si>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</si>
  <si>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</si>
  <si>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</si>
  <si>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</si>
  <si>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</si>
  <si>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</si>
  <si>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</si>
  <si>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</si>
  <si>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</si>
  <si>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</si>
  <si>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</si>
  <si>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</si>
  <si>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</si>
  <si>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</si>
  <si>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</si>
  <si>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</si>
  <si>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</si>
  <si>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</si>
  <si>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</si>
  <si>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</si>
  <si>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</si>
  <si>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</si>
  <si>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</si>
  <si>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</si>
  <si>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</si>
  <si>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</si>
  <si>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</si>
  <si>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</si>
  <si>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</si>
  <si>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</si>
  <si>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</si>
  <si>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</si>
  <si>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</si>
  <si>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</si>
  <si>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</si>
  <si>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</si>
  <si>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</si>
  <si>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</si>
  <si>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</si>
  <si>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</si>
  <si>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</si>
  <si>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</si>
  <si>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</si>
  <si>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</si>
  <si>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</si>
  <si>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</si>
  <si>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</si>
  <si>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</si>
  <si>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</si>
  <si>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</si>
  <si>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</si>
  <si>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</si>
  <si>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</si>
  <si>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</si>
  <si>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</si>
  <si>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</si>
  <si>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</si>
  <si>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</si>
  <si>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</si>
  <si>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</si>
  <si>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</si>
  <si>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</si>
  <si>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</si>
  <si>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</si>
  <si>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</si>
  <si>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</si>
  <si>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</si>
  <si>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</si>
  <si>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</si>
  <si>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</si>
  <si>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</si>
  <si>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</si>
  <si>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</si>
  <si>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</si>
  <si>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</si>
  <si>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</si>
  <si>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</si>
  <si>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</si>
  <si>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</si>
  <si>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</si>
  <si>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</si>
  <si>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</si>
  <si>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</si>
  <si>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</si>
  <si>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</si>
  <si>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</si>
  <si>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</si>
  <si>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</si>
  <si>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</si>
  <si>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</si>
  <si>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</si>
  <si>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</si>
  <si>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</si>
  <si>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</si>
  <si>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</si>
  <si>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</si>
  <si>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</si>
  <si>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</si>
  <si>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</si>
  <si>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</si>
  <si>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</si>
  <si>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</si>
  <si>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</si>
  <si>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</si>
  <si>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</si>
  <si>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</si>
  <si>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</si>
  <si>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</si>
  <si>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</si>
  <si>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</si>
  <si>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</si>
  <si>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</si>
  <si>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</si>
  <si>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</si>
  <si>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</si>
  <si>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</si>
  <si>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</si>
  <si>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</si>
  <si>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</si>
  <si>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</si>
  <si>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</si>
  <si>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</si>
  <si>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</si>
  <si>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</si>
  <si>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</si>
  <si>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</si>
  <si>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</si>
  <si>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</si>
  <si>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</si>
  <si>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</si>
  <si>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</si>
  <si>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</si>
  <si>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</si>
  <si>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</si>
  <si>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</si>
  <si>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</si>
  <si>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</si>
  <si>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</si>
  <si>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</si>
  <si>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</si>
  <si>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</si>
  <si>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</si>
  <si>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</si>
  <si>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</si>
  <si>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</si>
  <si>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</si>
  <si>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</si>
  <si>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</si>
  <si>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</si>
  <si>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</si>
  <si>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</si>
  <si>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</si>
  <si>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</si>
  <si>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</si>
  <si>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</si>
  <si>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</si>
  <si>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</si>
  <si>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</si>
  <si>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</si>
  <si>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</si>
  <si>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</si>
  <si>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</si>
  <si>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</si>
  <si>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</si>
  <si>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</si>
  <si>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</si>
  <si>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</si>
  <si>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</si>
  <si>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</si>
  <si>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</si>
  <si>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</si>
  <si>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</si>
  <si>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</si>
  <si>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</si>
  <si>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</si>
  <si>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</si>
  <si>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</si>
  <si>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</si>
  <si>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</si>
  <si>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</si>
  <si>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</si>
  <si>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</si>
  <si>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</si>
  <si>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</si>
  <si>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</si>
  <si>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</si>
  <si>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</si>
  <si>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</si>
  <si>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</si>
  <si>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</si>
  <si>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</si>
  <si>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</si>
  <si>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</si>
  <si>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</si>
  <si>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</si>
  <si>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</si>
  <si>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</si>
  <si>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</si>
  <si>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</si>
  <si>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</si>
  <si>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</si>
  <si>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</si>
  <si>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</si>
  <si>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</si>
  <si>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</si>
  <si>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</si>
  <si>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</si>
  <si>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</si>
  <si>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</si>
  <si>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</si>
  <si>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</si>
  <si>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</si>
  <si>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</si>
  <si>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</si>
  <si>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</si>
  <si>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</si>
  <si>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</si>
  <si>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</si>
  <si>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</si>
  <si>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</si>
  <si>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</si>
  <si>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</si>
  <si>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</si>
  <si>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</si>
  <si>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</si>
  <si>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</si>
  <si>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</si>
  <si>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</si>
  <si>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</si>
  <si>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</si>
  <si>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</si>
  <si>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</si>
  <si>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</si>
  <si>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</si>
  <si>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</si>
  <si>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</si>
  <si>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</si>
  <si>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</si>
  <si>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</si>
  <si>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</si>
  <si>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</si>
  <si>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</si>
  <si>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</si>
  <si>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</si>
  <si>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</si>
  <si>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</si>
  <si>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</si>
  <si>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</si>
  <si>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</si>
  <si>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</si>
  <si>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</si>
  <si>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</si>
  <si>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</si>
  <si>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</si>
  <si>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</si>
  <si>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</si>
  <si>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</si>
  <si>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</si>
  <si>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</si>
  <si>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</si>
  <si>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</si>
  <si>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</si>
  <si>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</si>
  <si>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</si>
  <si>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</si>
  <si>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</si>
  <si>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</si>
  <si>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</si>
  <si>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</si>
  <si>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</si>
  <si>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</si>
  <si>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</si>
  <si>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</si>
  <si>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</si>
  <si>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</si>
  <si>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</si>
  <si>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</si>
  <si>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</si>
  <si>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</si>
  <si>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</si>
  <si>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</si>
  <si>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</si>
  <si>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</si>
  <si>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</si>
  <si>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</si>
  <si>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</si>
  <si>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</si>
  <si>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</si>
  <si>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</si>
  <si>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</si>
  <si>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</si>
  <si>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</si>
  <si>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</si>
  <si>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</si>
  <si>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</si>
  <si>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</si>
  <si>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</si>
  <si>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</si>
  <si>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</si>
  <si>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</si>
  <si>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</si>
  <si>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</si>
  <si>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</si>
  <si>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</si>
  <si>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</si>
  <si>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</si>
  <si>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</si>
  <si>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</si>
  <si>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</si>
  <si>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</si>
  <si>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</si>
  <si>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</si>
  <si>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</si>
  <si>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</si>
  <si>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</si>
  <si>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</si>
  <si>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</si>
  <si>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</si>
  <si>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</si>
  <si>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</si>
  <si>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</si>
  <si>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</si>
  <si>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</si>
  <si>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</si>
  <si>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</si>
  <si>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</si>
  <si>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</si>
  <si>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</si>
  <si>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</si>
  <si>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</si>
  <si>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</si>
  <si>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</si>
  <si>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</si>
  <si>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</si>
  <si>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</si>
  <si>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</si>
  <si>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</si>
  <si>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</si>
  <si>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</si>
  <si>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</si>
  <si>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</si>
  <si>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</si>
  <si>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</si>
  <si>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</si>
  <si>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</si>
  <si>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</si>
  <si>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</si>
  <si>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</si>
  <si>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</si>
  <si>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</si>
  <si>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</si>
  <si>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</si>
  <si>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</si>
  <si>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</si>
  <si>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</si>
  <si>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</si>
  <si>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</si>
  <si>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</si>
  <si>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</si>
  <si>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</si>
  <si>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</si>
  <si>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</si>
  <si>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</si>
  <si>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</si>
  <si>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</si>
  <si>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</si>
  <si>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</si>
  <si>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</si>
  <si>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</si>
  <si>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</si>
  <si>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</si>
  <si>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</si>
  <si>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</si>
  <si>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</si>
  <si>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</si>
  <si>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</si>
  <si>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</si>
  <si>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</si>
  <si>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</si>
  <si>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</si>
  <si>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</si>
  <si>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</si>
  <si>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</si>
  <si>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</si>
  <si>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</si>
  <si>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</si>
  <si>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</si>
  <si>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</si>
  <si>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</si>
  <si>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</si>
  <si>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</si>
  <si>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</si>
  <si>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</si>
  <si>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</si>
  <si>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</si>
  <si>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</si>
  <si>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</si>
  <si>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</si>
  <si>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</si>
  <si>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</si>
  <si>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</si>
  <si>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</si>
  <si>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</si>
  <si>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</si>
  <si>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</si>
  <si>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</si>
  <si>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</si>
  <si>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</si>
  <si>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</si>
  <si>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</si>
  <si>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</si>
  <si>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</si>
  <si>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</si>
  <si>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</si>
  <si>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</si>
  <si>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</si>
  <si>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</si>
  <si>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</si>
  <si>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</si>
  <si>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</si>
  <si>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</si>
  <si>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</si>
  <si>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</si>
  <si>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</si>
  <si>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</si>
  <si>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</si>
  <si>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</si>
  <si>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</si>
  <si>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</si>
  <si>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</si>
  <si>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</si>
  <si>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</si>
  <si>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</si>
  <si>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</si>
  <si>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</si>
  <si>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</si>
  <si>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</si>
  <si>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</si>
  <si>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</si>
  <si>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</si>
  <si>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</si>
  <si>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</si>
  <si>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</si>
  <si>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</si>
  <si>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</si>
  <si>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</si>
  <si>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</si>
  <si>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</si>
  <si>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</si>
  <si>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</si>
  <si>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</si>
  <si>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</si>
  <si>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</si>
  <si>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</si>
  <si>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</si>
  <si>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</si>
  <si>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</si>
  <si>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</si>
  <si>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</si>
  <si>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</si>
  <si>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</si>
  <si>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</si>
  <si>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</si>
  <si>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</si>
  <si>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</si>
  <si>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</si>
  <si>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</si>
  <si>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</si>
  <si>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</si>
  <si>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</si>
  <si>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</si>
  <si>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</si>
  <si>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</si>
  <si>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</si>
  <si>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</si>
  <si>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</si>
  <si>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</si>
  <si>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</si>
  <si>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</si>
  <si>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</si>
  <si>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</si>
  <si>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</si>
  <si>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</si>
  <si>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</si>
  <si>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</si>
  <si>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</si>
  <si>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</si>
  <si>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</si>
  <si>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</si>
  <si>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</si>
  <si>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</si>
  <si>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</si>
  <si>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</si>
  <si>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</si>
  <si>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</si>
  <si>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</si>
  <si>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</si>
  <si>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</si>
  <si>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</si>
  <si>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</si>
  <si>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</si>
  <si>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</si>
  <si>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</si>
  <si>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</si>
  <si>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</si>
  <si>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</si>
  <si>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</si>
  <si>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</si>
  <si>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</si>
  <si>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</si>
  <si>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</si>
  <si>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</si>
  <si>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</si>
  <si>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</si>
  <si>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</si>
  <si>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</si>
  <si>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</si>
  <si>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</si>
  <si>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</si>
  <si>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</si>
  <si>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</si>
  <si>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</si>
  <si>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</si>
  <si>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</si>
  <si>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</si>
  <si>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</si>
  <si>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</si>
  <si>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</si>
  <si>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</si>
  <si>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</si>
  <si>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</si>
  <si>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</si>
  <si>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</si>
  <si>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</si>
  <si>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</si>
  <si>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</si>
  <si>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</si>
  <si>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</si>
  <si>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</si>
  <si>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</si>
  <si>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</si>
  <si>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</si>
  <si>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</si>
  <si>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</si>
  <si>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</si>
  <si>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</si>
  <si>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</si>
  <si>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</si>
  <si>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</si>
  <si>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</si>
  <si>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</si>
  <si>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</si>
  <si>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</si>
  <si>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</si>
  <si>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</si>
  <si>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</si>
  <si>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</si>
  <si>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</si>
  <si>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</si>
  <si>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</si>
  <si>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</si>
  <si>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</si>
  <si>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</si>
  <si>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</si>
  <si>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</si>
  <si>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</si>
  <si>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</si>
  <si>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</si>
  <si>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</si>
  <si>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</si>
  <si>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</si>
  <si>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</si>
  <si>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</si>
  <si>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</si>
  <si>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</si>
  <si>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</si>
  <si>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ŠKOLA U IMOTSKOM</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</si>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</sst>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1175408.3299999998</v>
      </c>
      <c r="D2" s="7">
        <f>'PR-RAS'!E6</f>
        <v>1214693.5899999999</v>
      </c>
      <c r="E2" s="7">
        <v>0</v>
      </c>
      <c r="F2" s="7">
        <v>0</v>
      </c>
      <c r="G2" s="8">
        <f t="shared" ref="G2:G274" si="0">(B2/1000)*(C2*1+D2*2)</f>
        <v>3604.7955099999999</v>
      </c>
      <c r="H2" s="8">
        <f t="shared" ref="H2:H274" si="1">ABS(C2-ROUND(C2,0))+ABS(D2-ROUND(D2,0))</f>
        <v>0.73999999999068677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1072402.1499999999</v>
      </c>
      <c r="D45" s="2">
        <f>'PR-RAS'!E49</f>
        <v>1096529.6499999999</v>
      </c>
      <c r="E45" s="2">
        <v>0</v>
      </c>
      <c r="F45" s="2">
        <v>0</v>
      </c>
      <c r="G45" s="3">
        <f t="shared" si="0"/>
        <v>143680.30379999997</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1070202.1499999999</v>
      </c>
      <c r="D64" s="2">
        <f>'PR-RAS'!E68</f>
        <v>1096529.6499999999</v>
      </c>
      <c r="E64" s="2">
        <v>0</v>
      </c>
      <c r="F64" s="2">
        <v>0</v>
      </c>
      <c r="G64" s="3">
        <f t="shared" si="0"/>
        <v>205585.47134999998</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1070202.1499999999</v>
      </c>
      <c r="D65" s="2">
        <f>'PR-RAS'!E69</f>
        <v>1096529.6499999999</v>
      </c>
      <c r="E65" s="2">
        <v>0</v>
      </c>
      <c r="F65" s="2">
        <v>0</v>
      </c>
      <c r="G65" s="3">
        <f t="shared" si="0"/>
        <v>208848.7328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2200</v>
      </c>
      <c r="D73" s="2">
        <f>'PR-RAS'!E77</f>
        <v>0</v>
      </c>
      <c r="E73" s="2">
        <v>0</v>
      </c>
      <c r="F73" s="2">
        <v>0</v>
      </c>
      <c r="G73" s="3">
        <f t="shared" si="0"/>
        <v>158.39999999999998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2200</v>
      </c>
      <c r="D74" s="2">
        <f>'PR-RAS'!E78</f>
        <v>0</v>
      </c>
      <c r="E74" s="2">
        <v>0</v>
      </c>
      <c r="F74" s="2">
        <v>0</v>
      </c>
      <c r="G74" s="3">
        <f t="shared" si="0"/>
        <v>160.6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0.71</v>
      </c>
      <c r="D78" s="2">
        <f>'PR-RAS'!E82</f>
        <v>0.69</v>
      </c>
      <c r="E78" s="2">
        <v>0</v>
      </c>
      <c r="F78" s="2">
        <v>0</v>
      </c>
      <c r="G78" s="3">
        <f t="shared" si="0"/>
        <v>0.16092999999999999</v>
      </c>
      <c r="H78" s="3">
        <f t="shared" si="1"/>
        <v>0.60000000000000009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0.71</v>
      </c>
      <c r="D79" s="2">
        <f>'PR-RAS'!E83</f>
        <v>0.69</v>
      </c>
      <c r="E79" s="2">
        <v>0</v>
      </c>
      <c r="F79" s="2">
        <v>0</v>
      </c>
      <c r="G79" s="3">
        <f t="shared" si="0"/>
        <v>0.16302</v>
      </c>
      <c r="H79" s="3">
        <f t="shared" si="1"/>
        <v>0.60000000000000009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0.71</v>
      </c>
      <c r="D81" s="2">
        <f>'PR-RAS'!E85</f>
        <v>0.69</v>
      </c>
      <c r="E81" s="2">
        <v>0</v>
      </c>
      <c r="F81" s="2">
        <v>0</v>
      </c>
      <c r="G81" s="3">
        <f t="shared" si="0"/>
        <v>0.16719999999999999</v>
      </c>
      <c r="H81" s="3">
        <f t="shared" si="1"/>
        <v>0.60000000000000009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496.03</v>
      </c>
      <c r="D102" s="2">
        <f>'PR-RAS'!E106</f>
        <v>480.18</v>
      </c>
      <c r="E102" s="2">
        <v>0</v>
      </c>
      <c r="F102" s="2">
        <v>0</v>
      </c>
      <c r="G102" s="3">
        <f t="shared" si="0"/>
        <v>147.09539000000001</v>
      </c>
      <c r="H102" s="3">
        <f t="shared" si="1"/>
        <v>0.20999999999997954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496.03</v>
      </c>
      <c r="D108" s="2">
        <f>'PR-RAS'!E112</f>
        <v>480.18</v>
      </c>
      <c r="E108" s="2">
        <v>0</v>
      </c>
      <c r="F108" s="2">
        <v>0</v>
      </c>
      <c r="G108" s="3">
        <f t="shared" si="0"/>
        <v>155.83372999999997</v>
      </c>
      <c r="H108" s="3">
        <f t="shared" si="1"/>
        <v>0.20999999999997954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496.03</v>
      </c>
      <c r="D113" s="2">
        <f>'PR-RAS'!E117</f>
        <v>480.18</v>
      </c>
      <c r="E113" s="2">
        <v>0</v>
      </c>
      <c r="F113" s="2">
        <v>0</v>
      </c>
      <c r="G113" s="3">
        <f t="shared" si="0"/>
        <v>163.11568</v>
      </c>
      <c r="H113" s="3">
        <f t="shared" si="1"/>
        <v>0.20999999999997954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102509.44</v>
      </c>
      <c r="D130" s="2">
        <f>'PR-RAS'!E134</f>
        <v>117683.07</v>
      </c>
      <c r="E130" s="2">
        <v>0</v>
      </c>
      <c r="F130" s="2">
        <v>0</v>
      </c>
      <c r="G130" s="3">
        <f t="shared" si="0"/>
        <v>43585.949820000002</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102509.44</v>
      </c>
      <c r="D131" s="2">
        <f>'PR-RAS'!E135</f>
        <v>117683.07</v>
      </c>
      <c r="E131" s="2">
        <v>0</v>
      </c>
      <c r="F131" s="2">
        <v>0</v>
      </c>
      <c r="G131" s="3">
        <f t="shared" si="0"/>
        <v>43923.825400000002</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102509.44</v>
      </c>
      <c r="D132" s="2">
        <f>'PR-RAS'!E136</f>
        <v>117683.07</v>
      </c>
      <c r="E132" s="2">
        <v>0</v>
      </c>
      <c r="F132" s="2">
        <v>0</v>
      </c>
      <c r="G132" s="3">
        <f t="shared" si="0"/>
        <v>44261.700980000001</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1145104.56</v>
      </c>
      <c r="D148" s="2">
        <f>'PR-RAS'!E152</f>
        <v>1349385.9000000001</v>
      </c>
      <c r="E148" s="2">
        <v>0</v>
      </c>
      <c r="F148" s="2">
        <v>0</v>
      </c>
      <c r="G148" s="3">
        <f t="shared" si="0"/>
        <v>565049.82492000004</v>
      </c>
      <c r="H148" s="3">
        <f t="shared" si="1"/>
        <v>0.53999999980442226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1059893.29</v>
      </c>
      <c r="D149" s="2">
        <f>'PR-RAS'!E153</f>
        <v>1185095.6200000001</v>
      </c>
      <c r="E149" s="2">
        <v>0</v>
      </c>
      <c r="F149" s="2">
        <v>0</v>
      </c>
      <c r="G149" s="3">
        <f t="shared" si="0"/>
        <v>507652.51044000004</v>
      </c>
      <c r="H149" s="3">
        <f t="shared" si="1"/>
        <v>0.66999999992549419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879858.73</v>
      </c>
      <c r="D150" s="2">
        <f>'PR-RAS'!E154</f>
        <v>980720.14</v>
      </c>
      <c r="E150" s="2">
        <v>0</v>
      </c>
      <c r="F150" s="2">
        <v>0</v>
      </c>
      <c r="G150" s="3">
        <f t="shared" si="0"/>
        <v>423353.55248999997</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879858.73</v>
      </c>
      <c r="D151" s="2">
        <f>'PR-RAS'!E155</f>
        <v>980720.14</v>
      </c>
      <c r="E151" s="2">
        <v>0</v>
      </c>
      <c r="F151" s="2">
        <v>0</v>
      </c>
      <c r="G151" s="3">
        <f t="shared" si="0"/>
        <v>426194.85149999993</v>
      </c>
      <c r="H151" s="3">
        <f t="shared" si="1"/>
        <v>0.41000000003259629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34915.71</v>
      </c>
      <c r="D155" s="2">
        <f>'PR-RAS'!E159</f>
        <v>42556.68</v>
      </c>
      <c r="E155" s="2">
        <v>0</v>
      </c>
      <c r="F155" s="2">
        <v>0</v>
      </c>
      <c r="G155" s="3">
        <f t="shared" si="0"/>
        <v>18484.476780000001</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145118.85</v>
      </c>
      <c r="D156" s="2">
        <f>'PR-RAS'!E160</f>
        <v>161818.79999999999</v>
      </c>
      <c r="E156" s="2">
        <v>0</v>
      </c>
      <c r="F156" s="2">
        <v>0</v>
      </c>
      <c r="G156" s="3">
        <f t="shared" si="0"/>
        <v>72657.249749999988</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145118.85</v>
      </c>
      <c r="D158" s="2">
        <f>'PR-RAS'!E162</f>
        <v>161818.79999999999</v>
      </c>
      <c r="E158" s="2">
        <v>0</v>
      </c>
      <c r="F158" s="2">
        <v>0</v>
      </c>
      <c r="G158" s="3">
        <f t="shared" si="0"/>
        <v>73594.76264999999</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84728.090000000011</v>
      </c>
      <c r="D160" s="2">
        <f>'PR-RAS'!E164</f>
        <v>128215.70999999999</v>
      </c>
      <c r="E160" s="2">
        <v>0</v>
      </c>
      <c r="F160" s="2">
        <v>0</v>
      </c>
      <c r="G160" s="3">
        <f t="shared" si="0"/>
        <v>54244.362090000002</v>
      </c>
      <c r="H160" s="3">
        <f t="shared" si="1"/>
        <v>0.38000000001920853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40574.720000000001</v>
      </c>
      <c r="D161" s="2">
        <f>'PR-RAS'!E165</f>
        <v>43285.020000000004</v>
      </c>
      <c r="E161" s="2">
        <v>0</v>
      </c>
      <c r="F161" s="2">
        <v>0</v>
      </c>
      <c r="G161" s="3">
        <f t="shared" si="0"/>
        <v>20343.161600000003</v>
      </c>
      <c r="H161" s="3">
        <f t="shared" si="1"/>
        <v>0.30000000000291038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10242.33</v>
      </c>
      <c r="D162" s="2">
        <f>'PR-RAS'!E166</f>
        <v>10543.8</v>
      </c>
      <c r="E162" s="2">
        <v>0</v>
      </c>
      <c r="F162" s="2">
        <v>0</v>
      </c>
      <c r="G162" s="3">
        <f t="shared" si="0"/>
        <v>5044.1187300000001</v>
      </c>
      <c r="H162" s="3">
        <f t="shared" si="1"/>
        <v>0.53000000000065484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29589.39</v>
      </c>
      <c r="D163" s="2">
        <f>'PR-RAS'!E167</f>
        <v>32109.22</v>
      </c>
      <c r="E163" s="2">
        <v>0</v>
      </c>
      <c r="F163" s="2">
        <v>0</v>
      </c>
      <c r="G163" s="3">
        <f t="shared" si="0"/>
        <v>15196.868460000002</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743</v>
      </c>
      <c r="D164" s="2">
        <f>'PR-RAS'!E168</f>
        <v>632</v>
      </c>
      <c r="E164" s="2">
        <v>0</v>
      </c>
      <c r="F164" s="2">
        <v>0</v>
      </c>
      <c r="G164" s="3">
        <f t="shared" si="0"/>
        <v>327.14100000000002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17994.249999999996</v>
      </c>
      <c r="D166" s="2">
        <f>'PR-RAS'!E170</f>
        <v>51513.539999999994</v>
      </c>
      <c r="E166" s="2">
        <v>0</v>
      </c>
      <c r="F166" s="2">
        <v>0</v>
      </c>
      <c r="G166" s="3">
        <f t="shared" si="0"/>
        <v>19968.51945</v>
      </c>
      <c r="H166" s="3">
        <f t="shared" si="1"/>
        <v>0.71000000000276486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4773.3</v>
      </c>
      <c r="D167" s="2">
        <f>'PR-RAS'!E171</f>
        <v>15546.07</v>
      </c>
      <c r="E167" s="2">
        <v>0</v>
      </c>
      <c r="F167" s="2">
        <v>0</v>
      </c>
      <c r="G167" s="3">
        <f t="shared" si="0"/>
        <v>5953.6630400000004</v>
      </c>
      <c r="H167" s="3">
        <f t="shared" si="1"/>
        <v>0.36999999999989086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2104.87</v>
      </c>
      <c r="D168" s="2">
        <f>'PR-RAS'!E172</f>
        <v>1406.44</v>
      </c>
      <c r="E168" s="2">
        <v>0</v>
      </c>
      <c r="F168" s="2">
        <v>0</v>
      </c>
      <c r="G168" s="3">
        <f t="shared" si="0"/>
        <v>821.26425000000006</v>
      </c>
      <c r="H168" s="3">
        <f t="shared" si="1"/>
        <v>0.57000000000016371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8118.97</v>
      </c>
      <c r="D169" s="2">
        <f>'PR-RAS'!E173</f>
        <v>28524.84</v>
      </c>
      <c r="E169" s="2">
        <v>0</v>
      </c>
      <c r="F169" s="2">
        <v>0</v>
      </c>
      <c r="G169" s="3">
        <f t="shared" si="0"/>
        <v>10948.333200000001</v>
      </c>
      <c r="H169" s="3">
        <f t="shared" si="1"/>
        <v>0.18999999999959982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1030.25</v>
      </c>
      <c r="D170" s="2">
        <f>'PR-RAS'!E174</f>
        <v>0</v>
      </c>
      <c r="E170" s="2">
        <v>0</v>
      </c>
      <c r="F170" s="2">
        <v>0</v>
      </c>
      <c r="G170" s="3">
        <f t="shared" si="0"/>
        <v>174.11225000000002</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1536.35</v>
      </c>
      <c r="D171" s="2">
        <f>'PR-RAS'!E175</f>
        <v>5675.16</v>
      </c>
      <c r="E171" s="2">
        <v>0</v>
      </c>
      <c r="F171" s="2">
        <v>0</v>
      </c>
      <c r="G171" s="3">
        <f t="shared" si="0"/>
        <v>2190.7339000000002</v>
      </c>
      <c r="H171" s="3">
        <f t="shared" si="1"/>
        <v>0.50999999999976353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430.51</v>
      </c>
      <c r="D173" s="2">
        <f>'PR-RAS'!E177</f>
        <v>361.03</v>
      </c>
      <c r="E173" s="2">
        <v>0</v>
      </c>
      <c r="F173" s="2">
        <v>0</v>
      </c>
      <c r="G173" s="3">
        <f t="shared" si="0"/>
        <v>198.24203999999997</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22247.3</v>
      </c>
      <c r="D174" s="2">
        <f>'PR-RAS'!E178</f>
        <v>29586.59</v>
      </c>
      <c r="E174" s="2">
        <v>0</v>
      </c>
      <c r="F174" s="2">
        <v>0</v>
      </c>
      <c r="G174" s="3">
        <f t="shared" si="0"/>
        <v>14085.743039999998</v>
      </c>
      <c r="H174" s="3">
        <f t="shared" si="1"/>
        <v>0.70999999999912689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2101.85</v>
      </c>
      <c r="D175" s="2">
        <f>'PR-RAS'!E179</f>
        <v>3640.72</v>
      </c>
      <c r="E175" s="2">
        <v>0</v>
      </c>
      <c r="F175" s="2">
        <v>0</v>
      </c>
      <c r="G175" s="3">
        <f t="shared" si="0"/>
        <v>1632.6924599999998</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7387.5</v>
      </c>
      <c r="E176" s="2">
        <v>0</v>
      </c>
      <c r="F176" s="2">
        <v>0</v>
      </c>
      <c r="G176" s="3">
        <f t="shared" si="0"/>
        <v>2585.625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600</v>
      </c>
      <c r="E177" s="2">
        <v>0</v>
      </c>
      <c r="F177" s="2">
        <v>0</v>
      </c>
      <c r="G177" s="3">
        <f t="shared" si="0"/>
        <v>211.2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13771.27</v>
      </c>
      <c r="D178" s="2">
        <f>'PR-RAS'!E182</f>
        <v>10695.46</v>
      </c>
      <c r="E178" s="2">
        <v>0</v>
      </c>
      <c r="F178" s="2">
        <v>0</v>
      </c>
      <c r="G178" s="3">
        <f t="shared" si="0"/>
        <v>6223.7076299999999</v>
      </c>
      <c r="H178" s="3">
        <f t="shared" si="1"/>
        <v>0.72999999999956344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1380.3</v>
      </c>
      <c r="D181" s="2">
        <f>'PR-RAS'!E185</f>
        <v>1274.1400000000001</v>
      </c>
      <c r="E181" s="2">
        <v>0</v>
      </c>
      <c r="F181" s="2">
        <v>0</v>
      </c>
      <c r="G181" s="3">
        <f t="shared" si="0"/>
        <v>707.14439999999991</v>
      </c>
      <c r="H181" s="3">
        <f t="shared" si="1"/>
        <v>0.44000000000005457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2848.83</v>
      </c>
      <c r="D182" s="2">
        <f>'PR-RAS'!E186</f>
        <v>2848.83</v>
      </c>
      <c r="E182" s="2">
        <v>0</v>
      </c>
      <c r="F182" s="2">
        <v>0</v>
      </c>
      <c r="G182" s="3">
        <f t="shared" si="0"/>
        <v>1546.9146899999998</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2145.0500000000002</v>
      </c>
      <c r="D183" s="2">
        <f>'PR-RAS'!E187</f>
        <v>3139.94</v>
      </c>
      <c r="E183" s="2">
        <v>0</v>
      </c>
      <c r="F183" s="2">
        <v>0</v>
      </c>
      <c r="G183" s="3">
        <f t="shared" si="0"/>
        <v>1533.33726</v>
      </c>
      <c r="H183" s="3">
        <f t="shared" si="1"/>
        <v>0.11000000000012733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3911.82</v>
      </c>
      <c r="D190" s="2">
        <f>'PR-RAS'!E194</f>
        <v>3830.56</v>
      </c>
      <c r="E190" s="2">
        <v>0</v>
      </c>
      <c r="F190" s="2">
        <v>0</v>
      </c>
      <c r="G190" s="3">
        <f t="shared" si="0"/>
        <v>2187.28566</v>
      </c>
      <c r="H190" s="3">
        <f t="shared" si="1"/>
        <v>0.61999999999989086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0</v>
      </c>
      <c r="E191" s="2">
        <v>0</v>
      </c>
      <c r="F191" s="2">
        <v>0</v>
      </c>
      <c r="G191" s="3">
        <f t="shared" si="0"/>
        <v>9.5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554.22</v>
      </c>
      <c r="D193" s="2">
        <f>'PR-RAS'!E197</f>
        <v>2187.5</v>
      </c>
      <c r="E193" s="2">
        <v>0</v>
      </c>
      <c r="F193" s="2">
        <v>0</v>
      </c>
      <c r="G193" s="3">
        <f t="shared" si="0"/>
        <v>946.41024000000004</v>
      </c>
      <c r="H193" s="3">
        <f t="shared" si="1"/>
        <v>0.72000000000002728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0</v>
      </c>
      <c r="E195" s="2">
        <v>0</v>
      </c>
      <c r="F195" s="2">
        <v>0</v>
      </c>
      <c r="G195" s="3">
        <f t="shared" si="0"/>
        <v>385.67200000000003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1284.5999999999999</v>
      </c>
      <c r="D197" s="2">
        <f>'PR-RAS'!E201</f>
        <v>1603.06</v>
      </c>
      <c r="E197" s="2">
        <v>0</v>
      </c>
      <c r="F197" s="2">
        <v>0</v>
      </c>
      <c r="G197" s="3">
        <f t="shared" si="0"/>
        <v>880.18111999999985</v>
      </c>
      <c r="H197" s="3">
        <f t="shared" si="1"/>
        <v>0.46000000000003638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384.24</v>
      </c>
      <c r="D198" s="2">
        <f>'PR-RAS'!E202</f>
        <v>402.61</v>
      </c>
      <c r="E198" s="2">
        <v>0</v>
      </c>
      <c r="F198" s="2">
        <v>0</v>
      </c>
      <c r="G198" s="3">
        <f t="shared" si="0"/>
        <v>234.32362000000001</v>
      </c>
      <c r="H198" s="3">
        <f t="shared" si="1"/>
        <v>0.62999999999999545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384.24</v>
      </c>
      <c r="D212" s="2">
        <f>'PR-RAS'!E216</f>
        <v>402.61</v>
      </c>
      <c r="E212" s="2">
        <v>0</v>
      </c>
      <c r="F212" s="2">
        <v>0</v>
      </c>
      <c r="G212" s="3">
        <f t="shared" si="0"/>
        <v>250.97605999999999</v>
      </c>
      <c r="H212" s="3">
        <f t="shared" si="1"/>
        <v>0.62999999999999545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384.24</v>
      </c>
      <c r="D213" s="2">
        <f>'PR-RAS'!E217</f>
        <v>402.61</v>
      </c>
      <c r="E213" s="2">
        <v>0</v>
      </c>
      <c r="F213" s="2">
        <v>0</v>
      </c>
      <c r="G213" s="3">
        <f t="shared" si="0"/>
        <v>252.16551999999999</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35600</v>
      </c>
      <c r="E258" s="2">
        <v>0</v>
      </c>
      <c r="F258" s="2">
        <v>0</v>
      </c>
      <c r="G258" s="3">
        <f t="shared" si="0"/>
        <v>18298.400000000001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35600</v>
      </c>
      <c r="E265" s="2">
        <v>0</v>
      </c>
      <c r="F265" s="2">
        <v>0</v>
      </c>
      <c r="G265" s="3">
        <f t="shared" si="0"/>
        <v>18796.8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35600</v>
      </c>
      <c r="E266" s="2">
        <v>0</v>
      </c>
      <c r="F266" s="2">
        <v>0</v>
      </c>
      <c r="G266" s="3">
        <f t="shared" si="0"/>
        <v>18868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98.94</v>
      </c>
      <c r="D269" s="2">
        <f>'PR-RAS'!E273</f>
        <v>71.959999999999994</v>
      </c>
      <c r="E269" s="2">
        <v>0</v>
      </c>
      <c r="F269" s="2">
        <v>0</v>
      </c>
      <c r="G269" s="3">
        <f t="shared" si="0"/>
        <v>65.086479999999995</v>
      </c>
      <c r="H269" s="3">
        <f t="shared" si="1"/>
        <v>0.10000000000000853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98.94</v>
      </c>
      <c r="D270" s="2">
        <f>'PR-RAS'!E274</f>
        <v>71.959999999999994</v>
      </c>
      <c r="E270" s="2">
        <v>0</v>
      </c>
      <c r="F270" s="2">
        <v>0</v>
      </c>
      <c r="G270" s="3">
        <f t="shared" si="0"/>
        <v>65.329340000000002</v>
      </c>
      <c r="H270" s="3">
        <f t="shared" si="1"/>
        <v>0.10000000000000853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98.94</v>
      </c>
      <c r="D272" s="2">
        <f>'PR-RAS'!E276</f>
        <v>71.959999999999994</v>
      </c>
      <c r="E272" s="2">
        <v>0</v>
      </c>
      <c r="F272" s="2">
        <v>0</v>
      </c>
      <c r="G272" s="3">
        <f t="shared" si="0"/>
        <v>65.815060000000003</v>
      </c>
      <c r="H272" s="3">
        <f t="shared" si="1"/>
        <v>0.10000000000000853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1145104.56</v>
      </c>
      <c r="D295" s="2">
        <f>'PR-RAS'!E299</f>
        <v>1349385.9000000001</v>
      </c>
      <c r="E295" s="2">
        <v>0</v>
      </c>
      <c r="F295" s="2">
        <v>0</v>
      </c>
      <c r="G295" s="3">
        <f t="shared" si="12"/>
        <v>1130099.6498400001</v>
      </c>
      <c r="H295" s="3">
        <f t="shared" si="13"/>
        <v>0.53999999980442226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30303.769999999786</v>
      </c>
      <c r="D296" s="2">
        <f>'PR-RAS'!E300</f>
        <v>0</v>
      </c>
      <c r="E296" s="2">
        <v>0</v>
      </c>
      <c r="F296" s="2">
        <v>0</v>
      </c>
      <c r="G296" s="3">
        <f t="shared" si="12"/>
        <v>8939.6121499999372</v>
      </c>
      <c r="H296" s="3">
        <f t="shared" si="13"/>
        <v>0.23000000021420419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134692.31000000029</v>
      </c>
      <c r="E297" s="2">
        <v>0</v>
      </c>
      <c r="F297" s="2">
        <v>0</v>
      </c>
      <c r="G297" s="3">
        <f t="shared" si="12"/>
        <v>79737.84752000017</v>
      </c>
      <c r="H297" s="3">
        <f t="shared" si="13"/>
        <v>0.31000000028871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11833.85</v>
      </c>
      <c r="E298" s="2">
        <v>0</v>
      </c>
      <c r="F298" s="2">
        <v>0</v>
      </c>
      <c r="G298" s="3">
        <f t="shared" si="12"/>
        <v>7029.3068999999996</v>
      </c>
      <c r="H298" s="3">
        <f t="shared" si="13"/>
        <v>0.1499999999996362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18469.919999999998</v>
      </c>
      <c r="D299" s="2">
        <f>'PR-RAS'!E303</f>
        <v>0</v>
      </c>
      <c r="E299" s="2">
        <v>0</v>
      </c>
      <c r="F299" s="2">
        <v>0</v>
      </c>
      <c r="G299" s="3">
        <f t="shared" si="12"/>
        <v>5504.0361599999997</v>
      </c>
      <c r="H299" s="3">
        <f t="shared" si="13"/>
        <v>8.000000000174623E-2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92969.01</v>
      </c>
      <c r="E300" s="2">
        <v>0</v>
      </c>
      <c r="F300" s="2">
        <v>0</v>
      </c>
      <c r="G300" s="3">
        <f t="shared" si="12"/>
        <v>55595.467979999994</v>
      </c>
      <c r="H300" s="3">
        <f t="shared" si="13"/>
        <v>9.9999999947613105E-3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1115.7</v>
      </c>
      <c r="E355" s="2">
        <v>0</v>
      </c>
      <c r="F355" s="2">
        <v>0</v>
      </c>
      <c r="G355" s="3">
        <f t="shared" si="12"/>
        <v>789.91560000000004</v>
      </c>
      <c r="H355" s="3">
        <f t="shared" si="13"/>
        <v>0.29999999999995453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1115.7</v>
      </c>
      <c r="E368" s="2">
        <v>0</v>
      </c>
      <c r="F368" s="2">
        <v>0</v>
      </c>
      <c r="G368" s="3">
        <f t="shared" si="12"/>
        <v>818.92380000000003</v>
      </c>
      <c r="H368" s="3">
        <f t="shared" si="13"/>
        <v>0.29999999999995453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1115.7</v>
      </c>
      <c r="E388" s="2">
        <v>0</v>
      </c>
      <c r="F388" s="2">
        <v>0</v>
      </c>
      <c r="G388" s="3">
        <f t="shared" si="12"/>
        <v>863.55180000000007</v>
      </c>
      <c r="H388" s="3">
        <f t="shared" si="13"/>
        <v>0.29999999999995453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1115.7</v>
      </c>
      <c r="E389" s="2">
        <v>0</v>
      </c>
      <c r="F389" s="2">
        <v>0</v>
      </c>
      <c r="G389" s="3">
        <f t="shared" si="12"/>
        <v>865.78320000000008</v>
      </c>
      <c r="H389" s="3">
        <f t="shared" si="13"/>
        <v>0.29999999999995453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1115.7</v>
      </c>
      <c r="E413" s="2">
        <v>0</v>
      </c>
      <c r="F413" s="2">
        <v>0</v>
      </c>
      <c r="G413" s="3">
        <f t="shared" si="12"/>
        <v>919.33680000000004</v>
      </c>
      <c r="H413" s="3">
        <f t="shared" si="13"/>
        <v>0.29999999999995453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1175408.3299999998</v>
      </c>
      <c r="D417" s="2">
        <f>'PR-RAS'!E422</f>
        <v>1214693.5899999999</v>
      </c>
      <c r="E417" s="2">
        <v>0</v>
      </c>
      <c r="F417" s="2">
        <v>0</v>
      </c>
      <c r="G417" s="3">
        <f t="shared" si="12"/>
        <v>1499594.9321599999</v>
      </c>
      <c r="H417" s="3">
        <f t="shared" si="13"/>
        <v>0.73999999999068677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1145104.56</v>
      </c>
      <c r="D418" s="2">
        <f>'PR-RAS'!E423</f>
        <v>1350501.6</v>
      </c>
      <c r="E418" s="2">
        <v>0</v>
      </c>
      <c r="F418" s="2">
        <v>0</v>
      </c>
      <c r="G418" s="3">
        <f t="shared" si="12"/>
        <v>1603826.9359200001</v>
      </c>
      <c r="H418" s="3">
        <f t="shared" si="13"/>
        <v>0.83999999985098839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30303.769999999786</v>
      </c>
      <c r="D419" s="2">
        <f>'PR-RAS'!E424</f>
        <v>0</v>
      </c>
      <c r="E419" s="2">
        <v>0</v>
      </c>
      <c r="F419" s="2">
        <v>0</v>
      </c>
      <c r="G419" s="3">
        <f t="shared" si="12"/>
        <v>12666.97585999991</v>
      </c>
      <c r="H419" s="3">
        <f t="shared" si="13"/>
        <v>0.23000000021420419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135808.01000000024</v>
      </c>
      <c r="E420" s="2">
        <v>0</v>
      </c>
      <c r="F420" s="2">
        <v>0</v>
      </c>
      <c r="G420" s="3">
        <f t="shared" si="12"/>
        <v>113807.1123800002</v>
      </c>
      <c r="H420" s="3">
        <f t="shared" si="13"/>
        <v>1.0000000242143869E-2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11833.85</v>
      </c>
      <c r="E421" s="2">
        <v>0</v>
      </c>
      <c r="F421" s="2">
        <v>0</v>
      </c>
      <c r="G421" s="3">
        <f t="shared" si="12"/>
        <v>9940.4339999999993</v>
      </c>
      <c r="H421" s="3">
        <f t="shared" si="13"/>
        <v>0.1499999999996362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18469.919999999998</v>
      </c>
      <c r="D422" s="2">
        <f>'PR-RAS'!E427</f>
        <v>0</v>
      </c>
      <c r="E422" s="2">
        <v>0</v>
      </c>
      <c r="F422" s="2">
        <v>0</v>
      </c>
      <c r="G422" s="3">
        <f t="shared" si="12"/>
        <v>7775.8363199999994</v>
      </c>
      <c r="H422" s="3">
        <f t="shared" si="13"/>
        <v>8.000000000174623E-2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92969.01</v>
      </c>
      <c r="E423" s="2">
        <v>0</v>
      </c>
      <c r="F423" s="2">
        <v>0</v>
      </c>
      <c r="G423" s="3">
        <f t="shared" si="12"/>
        <v>78465.844439999986</v>
      </c>
      <c r="H423" s="3">
        <f t="shared" si="13"/>
        <v>9.9999999947613105E-3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1175408.3299999998</v>
      </c>
      <c r="D637" s="2">
        <f>'PR-RAS'!E643</f>
        <v>1214693.5899999999</v>
      </c>
      <c r="E637" s="2">
        <v>0</v>
      </c>
      <c r="F637" s="2">
        <v>0</v>
      </c>
      <c r="G637" s="3">
        <f t="shared" si="14"/>
        <v>2292649.9443600001</v>
      </c>
      <c r="H637" s="3">
        <f t="shared" si="15"/>
        <v>0.73999999999068677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1145104.56</v>
      </c>
      <c r="D638" s="2">
        <f>'PR-RAS'!E644</f>
        <v>1350501.6</v>
      </c>
      <c r="E638" s="2">
        <v>0</v>
      </c>
      <c r="F638" s="2">
        <v>0</v>
      </c>
      <c r="G638" s="3">
        <f t="shared" si="14"/>
        <v>2449970.6431200001</v>
      </c>
      <c r="H638" s="3">
        <f t="shared" si="15"/>
        <v>0.83999999985098839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30303.769999999786</v>
      </c>
      <c r="D639" s="2">
        <f>'PR-RAS'!E645</f>
        <v>0</v>
      </c>
      <c r="E639" s="2">
        <v>0</v>
      </c>
      <c r="F639" s="2">
        <v>0</v>
      </c>
      <c r="G639" s="3">
        <f t="shared" si="14"/>
        <v>19333.805259999863</v>
      </c>
      <c r="H639" s="3">
        <f t="shared" si="15"/>
        <v>0.23000000021420419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135808.01000000024</v>
      </c>
      <c r="E640" s="2">
        <v>0</v>
      </c>
      <c r="F640" s="2">
        <v>0</v>
      </c>
      <c r="G640" s="3">
        <f t="shared" si="14"/>
        <v>173562.63678000032</v>
      </c>
      <c r="H640" s="3">
        <f t="shared" si="15"/>
        <v>1.0000000242143869E-2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11833.85</v>
      </c>
      <c r="E641" s="2">
        <v>0</v>
      </c>
      <c r="F641" s="2">
        <v>0</v>
      </c>
      <c r="G641" s="3">
        <f t="shared" si="14"/>
        <v>15147.328000000001</v>
      </c>
      <c r="H641" s="3">
        <f t="shared" si="15"/>
        <v>0.1499999999996362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18469.919999999998</v>
      </c>
      <c r="D642" s="2">
        <f>'PR-RAS'!E648</f>
        <v>0</v>
      </c>
      <c r="E642" s="2">
        <v>0</v>
      </c>
      <c r="F642" s="2">
        <v>0</v>
      </c>
      <c r="G642" s="3">
        <f t="shared" si="14"/>
        <v>11839.218719999999</v>
      </c>
      <c r="H642" s="3">
        <f t="shared" si="15"/>
        <v>8.000000000174623E-2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11833.849999999788</v>
      </c>
      <c r="D643" s="2">
        <f>'PR-RAS'!E649</f>
        <v>0</v>
      </c>
      <c r="E643" s="2">
        <v>0</v>
      </c>
      <c r="F643" s="2">
        <v>0</v>
      </c>
      <c r="G643" s="3">
        <f t="shared" si="14"/>
        <v>7597.3316999998642</v>
      </c>
      <c r="H643" s="3">
        <f t="shared" si="15"/>
        <v>0.15000000021245796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123974.16000000024</v>
      </c>
      <c r="E644" s="2">
        <v>0</v>
      </c>
      <c r="F644" s="2">
        <v>0</v>
      </c>
      <c r="G644" s="3">
        <f t="shared" si="14"/>
        <v>159430.76976000032</v>
      </c>
      <c r="H644" s="3">
        <f t="shared" si="15"/>
        <v>0.1600000002363231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17535.669999999998</v>
      </c>
      <c r="D645" s="2">
        <f>'PR-RAS'!E651</f>
        <v>0</v>
      </c>
      <c r="E645" s="2">
        <v>0</v>
      </c>
      <c r="F645" s="2">
        <v>0</v>
      </c>
      <c r="G645" s="3">
        <f t="shared" si="14"/>
        <v>11292.971479999998</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4991.0200000000004</v>
      </c>
      <c r="D646" s="2">
        <f>'PR-RAS'!E653</f>
        <v>21594</v>
      </c>
      <c r="E646" s="2">
        <v>0</v>
      </c>
      <c r="F646" s="2">
        <v>0</v>
      </c>
      <c r="G646" s="3">
        <f t="shared" si="14"/>
        <v>31075.467900000003</v>
      </c>
      <c r="H646" s="3">
        <f t="shared" si="15"/>
        <v>2.0000000000436557E-2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1182215.46</v>
      </c>
      <c r="D647" s="2">
        <f>'PR-RAS'!E654</f>
        <v>115551.54</v>
      </c>
      <c r="E647" s="2">
        <v>0</v>
      </c>
      <c r="F647" s="2">
        <v>0</v>
      </c>
      <c r="G647" s="3">
        <f t="shared" si="14"/>
        <v>913003.77684000006</v>
      </c>
      <c r="H647" s="3">
        <f t="shared" si="15"/>
        <v>0.91999999996914994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1165612.48</v>
      </c>
      <c r="D648" s="2">
        <f>'PR-RAS'!E655</f>
        <v>131113.39000000001</v>
      </c>
      <c r="E648" s="2">
        <v>0</v>
      </c>
      <c r="F648" s="2">
        <v>0</v>
      </c>
      <c r="G648" s="3">
        <f t="shared" si="14"/>
        <v>923812.00121999998</v>
      </c>
      <c r="H648" s="3">
        <f t="shared" si="15"/>
        <v>0.86999999999534339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21594</v>
      </c>
      <c r="D649" s="2">
        <f>'PR-RAS'!E656</f>
        <v>6032.1499999999651</v>
      </c>
      <c r="E649" s="2">
        <v>0</v>
      </c>
      <c r="F649" s="2">
        <v>0</v>
      </c>
      <c r="G649" s="3">
        <f t="shared" si="14"/>
        <v>21810.578399999955</v>
      </c>
      <c r="H649" s="3">
        <f t="shared" si="15"/>
        <v>0.1499999999650754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42</v>
      </c>
      <c r="E651" s="2">
        <v>0</v>
      </c>
      <c r="F651" s="2">
        <v>0</v>
      </c>
      <c r="G651" s="3">
        <f t="shared" si="14"/>
        <v>81.900000000000006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1070202.1499999999</v>
      </c>
      <c r="D676" s="2">
        <f>'PR-RAS'!E683</f>
        <v>1096529.6499999999</v>
      </c>
      <c r="E676" s="2">
        <v>0</v>
      </c>
      <c r="F676" s="2">
        <v>0</v>
      </c>
      <c r="G676" s="3">
        <f t="shared" si="14"/>
        <v>2202701.4787499998</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491.46</v>
      </c>
      <c r="D726" s="2">
        <f>'PR-RAS'!E733</f>
        <v>1765.76</v>
      </c>
      <c r="E726" s="2">
        <v>0</v>
      </c>
      <c r="F726" s="2">
        <v>0</v>
      </c>
      <c r="G726" s="3">
        <f t="shared" si="14"/>
        <v>2916.6605</v>
      </c>
      <c r="H726" s="3">
        <f t="shared" si="15"/>
        <v>0.69999999999998863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29589.39</v>
      </c>
      <c r="D727" s="2">
        <f>'PR-RAS'!E734</f>
        <v>32109.22</v>
      </c>
      <c r="E727" s="2">
        <v>0</v>
      </c>
      <c r="F727" s="2">
        <v>0</v>
      </c>
      <c r="G727" s="3">
        <f t="shared" si="14"/>
        <v>68104.484580000004</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35600</v>
      </c>
      <c r="E843" s="2">
        <v>0</v>
      </c>
      <c r="F843" s="2">
        <v>0</v>
      </c>
      <c r="G843" s="3">
        <f t="shared" si="34"/>
        <v>59950.400000000001</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1098912.97</v>
      </c>
      <c r="D1011" s="7">
        <f>BILANCA!E6</f>
        <v>1145443.3599999999</v>
      </c>
      <c r="E1011" s="7">
        <v>0</v>
      </c>
      <c r="F1011" s="7">
        <v>0</v>
      </c>
      <c r="G1011" s="8">
        <f t="shared" ref="G1011:G1306" si="38">B1011/1000*C1011+B1011/500*D1011</f>
        <v>3389.7996899999998</v>
      </c>
      <c r="H1011" s="8">
        <f t="shared" si="35"/>
        <v>0.38999999989755452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1059783.3</v>
      </c>
      <c r="D1012" s="2">
        <f>BILANCA!E7</f>
        <v>1046742.2</v>
      </c>
      <c r="E1012" s="2">
        <v>0</v>
      </c>
      <c r="F1012" s="2">
        <v>0</v>
      </c>
      <c r="G1012" s="3">
        <f t="shared" si="38"/>
        <v>6306.5353999999998</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542090.92000000004</v>
      </c>
      <c r="D1013" s="2">
        <f>BILANCA!E8</f>
        <v>542090.92000000004</v>
      </c>
      <c r="E1013" s="2">
        <v>0</v>
      </c>
      <c r="F1013" s="2">
        <v>0</v>
      </c>
      <c r="G1013" s="3">
        <f t="shared" si="38"/>
        <v>4878.8182800000004</v>
      </c>
      <c r="H1013" s="3">
        <f t="shared" si="35"/>
        <v>0.15999999991618097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542090.92000000004</v>
      </c>
      <c r="D1014" s="2">
        <f>BILANCA!E9</f>
        <v>542090.92000000004</v>
      </c>
      <c r="E1014" s="2">
        <v>0</v>
      </c>
      <c r="F1014" s="2">
        <v>0</v>
      </c>
      <c r="G1014" s="3">
        <f t="shared" si="38"/>
        <v>6505.0910400000012</v>
      </c>
      <c r="H1014" s="3">
        <f t="shared" si="35"/>
        <v>0.15999999991618097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517692.37999999995</v>
      </c>
      <c r="D1017" s="2">
        <f>BILANCA!E12</f>
        <v>504651.27999999997</v>
      </c>
      <c r="E1017" s="2">
        <v>0</v>
      </c>
      <c r="F1017" s="2">
        <v>0</v>
      </c>
      <c r="G1017" s="3">
        <f t="shared" si="38"/>
        <v>10688.96458</v>
      </c>
      <c r="H1017" s="3">
        <f t="shared" si="35"/>
        <v>0.65999999991618097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507159.77999999997</v>
      </c>
      <c r="D1018" s="2">
        <f>BILANCA!E13</f>
        <v>496388.24</v>
      </c>
      <c r="E1018" s="2">
        <v>0</v>
      </c>
      <c r="F1018" s="2">
        <v>0</v>
      </c>
      <c r="G1018" s="3">
        <f t="shared" si="38"/>
        <v>11999.49008</v>
      </c>
      <c r="H1018" s="3">
        <f t="shared" si="35"/>
        <v>0.46000000002095476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861722.87</v>
      </c>
      <c r="D1019" s="2">
        <f>BILANCA!E14</f>
        <v>861722.87</v>
      </c>
      <c r="E1019" s="2">
        <v>0</v>
      </c>
      <c r="F1019" s="2">
        <v>0</v>
      </c>
      <c r="G1019" s="3">
        <f t="shared" si="38"/>
        <v>23266.517489999998</v>
      </c>
      <c r="H1019" s="3">
        <f t="shared" si="35"/>
        <v>0.26000000000931323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354563.09</v>
      </c>
      <c r="D1023" s="2">
        <f>BILANCA!E18</f>
        <v>365334.63</v>
      </c>
      <c r="E1023" s="2">
        <v>0</v>
      </c>
      <c r="F1023" s="2">
        <v>0</v>
      </c>
      <c r="G1023" s="3">
        <f t="shared" si="38"/>
        <v>14108.020550000001</v>
      </c>
      <c r="H1023" s="3">
        <f t="shared" si="35"/>
        <v>0.46000000002095476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7896.1900000000023</v>
      </c>
      <c r="D1024" s="2">
        <f>BILANCA!E19</f>
        <v>4510.929999999993</v>
      </c>
      <c r="E1024" s="2">
        <v>0</v>
      </c>
      <c r="F1024" s="2">
        <v>0</v>
      </c>
      <c r="G1024" s="3">
        <f t="shared" si="38"/>
        <v>236.85269999999986</v>
      </c>
      <c r="H1024" s="3">
        <f t="shared" si="35"/>
        <v>0.26000000000931323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81515.039999999994</v>
      </c>
      <c r="D1025" s="2">
        <f>BILANCA!E20</f>
        <v>81515.039999999994</v>
      </c>
      <c r="E1025" s="2">
        <v>0</v>
      </c>
      <c r="F1025" s="2">
        <v>0</v>
      </c>
      <c r="G1025" s="3">
        <f t="shared" si="38"/>
        <v>3668.1767999999993</v>
      </c>
      <c r="H1025" s="3">
        <f t="shared" si="35"/>
        <v>7.9999999987194315E-2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9583.52</v>
      </c>
      <c r="D1026" s="2">
        <f>BILANCA!E21</f>
        <v>9583.52</v>
      </c>
      <c r="E1026" s="2">
        <v>0</v>
      </c>
      <c r="F1026" s="2">
        <v>0</v>
      </c>
      <c r="G1026" s="3">
        <f t="shared" si="38"/>
        <v>460.00896</v>
      </c>
      <c r="H1026" s="3">
        <f t="shared" si="35"/>
        <v>0.95999999999912689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11413.1</v>
      </c>
      <c r="D1029" s="2">
        <f>BILANCA!E24</f>
        <v>11413.1</v>
      </c>
      <c r="E1029" s="2">
        <v>0</v>
      </c>
      <c r="F1029" s="2">
        <v>0</v>
      </c>
      <c r="G1029" s="3">
        <f t="shared" si="38"/>
        <v>650.5467000000001</v>
      </c>
      <c r="H1029" s="3">
        <f t="shared" si="35"/>
        <v>0.2000000000007276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8540.31</v>
      </c>
      <c r="D1030" s="2">
        <f>BILANCA!E25</f>
        <v>8540.31</v>
      </c>
      <c r="E1030" s="2">
        <v>0</v>
      </c>
      <c r="F1030" s="2">
        <v>0</v>
      </c>
      <c r="G1030" s="3">
        <f t="shared" si="38"/>
        <v>512.41859999999997</v>
      </c>
      <c r="H1030" s="3">
        <f t="shared" si="35"/>
        <v>0.61999999999898137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28565.93</v>
      </c>
      <c r="D1031" s="2">
        <f>BILANCA!E26</f>
        <v>28565.93</v>
      </c>
      <c r="E1031" s="2">
        <v>0</v>
      </c>
      <c r="F1031" s="2">
        <v>0</v>
      </c>
      <c r="G1031" s="3">
        <f t="shared" si="38"/>
        <v>1799.6535900000001</v>
      </c>
      <c r="H1031" s="3">
        <f t="shared" si="35"/>
        <v>0.13999999999941792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131721.71</v>
      </c>
      <c r="D1033" s="2">
        <f>BILANCA!E28</f>
        <v>135106.97</v>
      </c>
      <c r="E1033" s="2">
        <v>0</v>
      </c>
      <c r="F1033" s="2">
        <v>0</v>
      </c>
      <c r="G1033" s="3">
        <f t="shared" si="38"/>
        <v>9244.5199499999999</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2636.41</v>
      </c>
      <c r="D1040" s="2">
        <f>BILANCA!E35</f>
        <v>3752.11</v>
      </c>
      <c r="E1040" s="2">
        <v>0</v>
      </c>
      <c r="F1040" s="2">
        <v>0</v>
      </c>
      <c r="G1040" s="3">
        <f t="shared" si="38"/>
        <v>304.21889999999996</v>
      </c>
      <c r="H1040" s="3">
        <f t="shared" si="35"/>
        <v>0.51999999999998181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2636.41</v>
      </c>
      <c r="D1041" s="2">
        <f>BILANCA!E36</f>
        <v>3752.11</v>
      </c>
      <c r="E1041" s="2">
        <v>0</v>
      </c>
      <c r="F1041" s="2">
        <v>0</v>
      </c>
      <c r="G1041" s="3">
        <f t="shared" si="38"/>
        <v>314.35953000000001</v>
      </c>
      <c r="H1041" s="3">
        <f t="shared" si="35"/>
        <v>0.51999999999998181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39129.67</v>
      </c>
      <c r="D1074" s="2">
        <f>BILANCA!E69</f>
        <v>98701.159999999989</v>
      </c>
      <c r="E1074" s="2">
        <v>0</v>
      </c>
      <c r="F1074" s="2">
        <v>0</v>
      </c>
      <c r="G1074" s="3">
        <f t="shared" si="38"/>
        <v>15138.047359999999</v>
      </c>
      <c r="H1074" s="3">
        <f t="shared" si="35"/>
        <v>0.48999999999068677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21594</v>
      </c>
      <c r="D1075" s="2">
        <f>BILANCA!E70</f>
        <v>6032.15</v>
      </c>
      <c r="E1075" s="2">
        <v>0</v>
      </c>
      <c r="F1075" s="2">
        <v>0</v>
      </c>
      <c r="G1075" s="3">
        <f t="shared" si="38"/>
        <v>2187.7894999999999</v>
      </c>
      <c r="H1075" s="3">
        <f t="shared" si="35"/>
        <v>0.1499999999996362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21594</v>
      </c>
      <c r="D1076" s="2">
        <f>BILANCA!E71</f>
        <v>6032.15</v>
      </c>
      <c r="E1076" s="2">
        <v>0</v>
      </c>
      <c r="F1076" s="2">
        <v>0</v>
      </c>
      <c r="G1076" s="3">
        <f t="shared" si="38"/>
        <v>2221.4477999999999</v>
      </c>
      <c r="H1076" s="3">
        <f t="shared" si="35"/>
        <v>0.1499999999996362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21594</v>
      </c>
      <c r="D1078" s="2">
        <f>BILANCA!E73</f>
        <v>6032.15</v>
      </c>
      <c r="E1078" s="2">
        <v>0</v>
      </c>
      <c r="F1078" s="2">
        <v>0</v>
      </c>
      <c r="G1078" s="3">
        <f t="shared" si="38"/>
        <v>2288.7644</v>
      </c>
      <c r="H1078" s="3">
        <f t="shared" si="35"/>
        <v>0.1499999999996362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92669.01</v>
      </c>
      <c r="E1152" s="2">
        <v>0</v>
      </c>
      <c r="F1152" s="2">
        <v>0</v>
      </c>
      <c r="G1152" s="3">
        <f t="shared" si="38"/>
        <v>26317.998839999997</v>
      </c>
      <c r="H1152" s="3">
        <f t="shared" si="41"/>
        <v>9.9999999947613105E-3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92669.01</v>
      </c>
      <c r="E1155" s="2">
        <v>0</v>
      </c>
      <c r="F1155" s="2">
        <v>0</v>
      </c>
      <c r="G1155" s="3">
        <f t="shared" si="38"/>
        <v>26874.012899999998</v>
      </c>
      <c r="H1155" s="3">
        <f t="shared" si="41"/>
        <v>9.9999999947613105E-3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92669.01</v>
      </c>
      <c r="E1161" s="2">
        <v>0</v>
      </c>
      <c r="F1161" s="2">
        <v>0</v>
      </c>
      <c r="G1161" s="3">
        <f t="shared" si="38"/>
        <v>27986.041019999997</v>
      </c>
      <c r="H1161" s="3">
        <f t="shared" si="41"/>
        <v>9.9999999947613105E-3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17535.669999999998</v>
      </c>
      <c r="D1176" s="2">
        <f>BILANCA!E171</f>
        <v>0</v>
      </c>
      <c r="E1176" s="2">
        <v>0</v>
      </c>
      <c r="F1176" s="2">
        <v>0</v>
      </c>
      <c r="G1176" s="3">
        <f t="shared" si="38"/>
        <v>2910.9212199999997</v>
      </c>
      <c r="H1176" s="3">
        <f t="shared" si="41"/>
        <v>0.33000000000174623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17535.669999999998</v>
      </c>
      <c r="D1179" s="2">
        <f>BILANCA!E174</f>
        <v>0</v>
      </c>
      <c r="E1179" s="2">
        <v>0</v>
      </c>
      <c r="F1179" s="2">
        <v>0</v>
      </c>
      <c r="G1179" s="3">
        <f t="shared" si="38"/>
        <v>2963.5282299999999</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1098912.9700000002</v>
      </c>
      <c r="D1180" s="2">
        <f>BILANCA!E176</f>
        <v>1145443.3600000001</v>
      </c>
      <c r="E1180" s="2">
        <v>0</v>
      </c>
      <c r="F1180" s="2">
        <v>0</v>
      </c>
      <c r="G1180" s="3">
        <f t="shared" si="38"/>
        <v>576265.94730000012</v>
      </c>
      <c r="H1180" s="3">
        <f t="shared" si="41"/>
        <v>0.38999999989755452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7540.55</v>
      </c>
      <c r="D1181" s="2">
        <f>BILANCA!E177</f>
        <v>127486.70999999999</v>
      </c>
      <c r="E1181" s="2">
        <v>0</v>
      </c>
      <c r="F1181" s="2">
        <v>0</v>
      </c>
      <c r="G1181" s="3">
        <f t="shared" si="38"/>
        <v>44889.888870000002</v>
      </c>
      <c r="H1181" s="3">
        <f t="shared" si="41"/>
        <v>0.74000000000796717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7540.55</v>
      </c>
      <c r="D1182" s="2">
        <f>BILANCA!E178</f>
        <v>126371.01</v>
      </c>
      <c r="E1182" s="2">
        <v>0</v>
      </c>
      <c r="F1182" s="2">
        <v>0</v>
      </c>
      <c r="G1182" s="3">
        <f t="shared" si="38"/>
        <v>44768.602039999998</v>
      </c>
      <c r="H1182" s="3">
        <f t="shared" si="41"/>
        <v>0.45999999999457941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92669.01</v>
      </c>
      <c r="E1183" s="2">
        <v>0</v>
      </c>
      <c r="F1183" s="2">
        <v>0</v>
      </c>
      <c r="G1183" s="3">
        <f t="shared" si="38"/>
        <v>32063.477459999995</v>
      </c>
      <c r="H1183" s="3">
        <f t="shared" si="41"/>
        <v>9.9999999947613105E-3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7534.8</v>
      </c>
      <c r="D1184" s="2">
        <f>BILANCA!E180</f>
        <v>33696.25</v>
      </c>
      <c r="E1184" s="2">
        <v>0</v>
      </c>
      <c r="F1184" s="2">
        <v>0</v>
      </c>
      <c r="G1184" s="3">
        <f t="shared" si="38"/>
        <v>13037.350200000001</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5.75</v>
      </c>
      <c r="D1185" s="2">
        <f>BILANCA!E181</f>
        <v>5.75</v>
      </c>
      <c r="E1185" s="2">
        <v>0</v>
      </c>
      <c r="F1185" s="2">
        <v>0</v>
      </c>
      <c r="G1185" s="3">
        <f t="shared" si="38"/>
        <v>3.0187499999999998</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5.75</v>
      </c>
      <c r="D1188" s="2">
        <f>BILANCA!E184</f>
        <v>5.75</v>
      </c>
      <c r="E1188" s="2">
        <v>0</v>
      </c>
      <c r="F1188" s="2">
        <v>0</v>
      </c>
      <c r="G1188" s="3">
        <f t="shared" si="38"/>
        <v>3.0704999999999996</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1115.7</v>
      </c>
      <c r="E1201" s="2">
        <v>0</v>
      </c>
      <c r="F1201" s="2">
        <v>0</v>
      </c>
      <c r="G1201" s="3">
        <f t="shared" si="38"/>
        <v>426.19740000000002</v>
      </c>
      <c r="H1201" s="3">
        <f t="shared" si="41"/>
        <v>0.29999999999995453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1115.7</v>
      </c>
      <c r="E1203" s="2">
        <v>0</v>
      </c>
      <c r="F1203" s="2">
        <v>0</v>
      </c>
      <c r="G1203" s="3">
        <f t="shared" si="44"/>
        <v>430.66020000000003</v>
      </c>
      <c r="H1203" s="3">
        <f t="shared" si="45"/>
        <v>0.29999999999995453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1091372.4200000002</v>
      </c>
      <c r="D1255" s="2">
        <f>BILANCA!E251</f>
        <v>1017956.65</v>
      </c>
      <c r="E1255" s="2">
        <v>0</v>
      </c>
      <c r="F1255" s="2">
        <v>0</v>
      </c>
      <c r="G1255" s="3">
        <f t="shared" si="38"/>
        <v>766185.00139999995</v>
      </c>
      <c r="H1255" s="3">
        <f t="shared" si="41"/>
        <v>0.77000000013504177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1079538.57</v>
      </c>
      <c r="D1256" s="2">
        <f>BILANCA!E252</f>
        <v>1048961.8</v>
      </c>
      <c r="E1256" s="2">
        <v>0</v>
      </c>
      <c r="F1256" s="2">
        <v>0</v>
      </c>
      <c r="G1256" s="3">
        <f t="shared" si="38"/>
        <v>781655.69381999993</v>
      </c>
      <c r="H1256" s="3">
        <f t="shared" si="41"/>
        <v>0.62999999988824129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1079538.57</v>
      </c>
      <c r="D1257" s="2">
        <f>BILANCA!E253</f>
        <v>1048961.8</v>
      </c>
      <c r="E1257" s="2">
        <v>0</v>
      </c>
      <c r="F1257" s="2">
        <v>0</v>
      </c>
      <c r="G1257" s="3">
        <f t="shared" si="38"/>
        <v>784833.15599000012</v>
      </c>
      <c r="H1257" s="3">
        <f t="shared" si="41"/>
        <v>0.62999999988824129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11833.85</v>
      </c>
      <c r="D1259" s="2">
        <f>BILANCA!E255</f>
        <v>-123974.16</v>
      </c>
      <c r="E1259" s="2">
        <v>0</v>
      </c>
      <c r="F1259" s="2">
        <v>0</v>
      </c>
      <c r="G1259" s="3">
        <f t="shared" si="38"/>
        <v>-58792.50303</v>
      </c>
      <c r="H1259" s="3">
        <f t="shared" si="41"/>
        <v>0.31000000000312866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11833.85</v>
      </c>
      <c r="D1260" s="2">
        <f>BILANCA!E256</f>
        <v>0</v>
      </c>
      <c r="E1260" s="2">
        <v>0</v>
      </c>
      <c r="F1260" s="2">
        <v>0</v>
      </c>
      <c r="G1260" s="3">
        <f t="shared" si="38"/>
        <v>2958.4625000000001</v>
      </c>
      <c r="H1260" s="3">
        <f t="shared" si="41"/>
        <v>0.1499999999996362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11833.85</v>
      </c>
      <c r="D1261" s="2">
        <f>BILANCA!E257</f>
        <v>0</v>
      </c>
      <c r="E1261" s="2">
        <v>0</v>
      </c>
      <c r="F1261" s="2">
        <v>0</v>
      </c>
      <c r="G1261" s="3">
        <f t="shared" si="38"/>
        <v>2970.2963500000001</v>
      </c>
      <c r="H1261" s="3">
        <f t="shared" si="41"/>
        <v>0.1499999999996362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123974.16</v>
      </c>
      <c r="E1264" s="2">
        <v>0</v>
      </c>
      <c r="F1264" s="2">
        <v>0</v>
      </c>
      <c r="G1264" s="3">
        <f t="shared" si="38"/>
        <v>62978.87328</v>
      </c>
      <c r="H1264" s="3">
        <f t="shared" si="41"/>
        <v>0.16000000000349246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108299.53</v>
      </c>
      <c r="E1265" s="2">
        <v>0</v>
      </c>
      <c r="F1265" s="2">
        <v>0</v>
      </c>
      <c r="G1265" s="3">
        <f t="shared" si="38"/>
        <v>55232.760300000002</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15674.63</v>
      </c>
      <c r="E1266" s="2">
        <v>0</v>
      </c>
      <c r="F1266" s="2">
        <v>0</v>
      </c>
      <c r="G1266" s="3">
        <f t="shared" si="38"/>
        <v>8025.4105599999994</v>
      </c>
      <c r="H1266" s="3">
        <f t="shared" si="41"/>
        <v>0.37000000000080036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92969.01</v>
      </c>
      <c r="E1278" s="2">
        <v>0</v>
      </c>
      <c r="F1278" s="2">
        <v>0</v>
      </c>
      <c r="G1278" s="3">
        <f t="shared" si="38"/>
        <v>49831.389360000001</v>
      </c>
      <c r="H1278" s="3">
        <f t="shared" si="41"/>
        <v>9.9999999947613105E-3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92969.01</v>
      </c>
      <c r="E1281" s="2">
        <v>0</v>
      </c>
      <c r="F1281" s="2">
        <v>0</v>
      </c>
      <c r="G1281" s="3">
        <f t="shared" si="48"/>
        <v>50389.203419999998</v>
      </c>
      <c r="H1281" s="3">
        <f t="shared" si="49"/>
        <v>9.9999999947613105E-3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92969.01</v>
      </c>
      <c r="E1287" s="2">
        <v>0</v>
      </c>
      <c r="F1287" s="2">
        <v>0</v>
      </c>
      <c r="G1287" s="3">
        <f t="shared" si="48"/>
        <v>51504.831539999999</v>
      </c>
      <c r="H1287" s="3">
        <f t="shared" si="49"/>
        <v>9.9999999947613105E-3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92669.01</v>
      </c>
      <c r="E1305" s="2">
        <v>0</v>
      </c>
      <c r="F1305" s="2">
        <v>0</v>
      </c>
      <c r="G1305" s="3">
        <f t="shared" si="38"/>
        <v>54674.715899999996</v>
      </c>
      <c r="H1305" s="3">
        <f t="shared" si="41"/>
        <v>9.9999999947613105E-3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7540.55</v>
      </c>
      <c r="D1339" s="2">
        <f>BILANCA!E336</f>
        <v>126371.01</v>
      </c>
      <c r="E1339" s="2">
        <v>0</v>
      </c>
      <c r="F1339" s="2">
        <v>0</v>
      </c>
      <c r="G1339" s="3">
        <f t="shared" si="52"/>
        <v>85632.965530000001</v>
      </c>
      <c r="H1339" s="3">
        <f t="shared" si="41"/>
        <v>0.45999999999457941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1115.7</v>
      </c>
      <c r="E1341" s="2">
        <v>0</v>
      </c>
      <c r="F1341" s="2">
        <v>0</v>
      </c>
      <c r="G1341" s="3">
        <f t="shared" si="52"/>
        <v>738.59340000000009</v>
      </c>
      <c r="H1341" s="3">
        <f t="shared" si="41"/>
        <v>0.29999999999995453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1145104.56</v>
      </c>
      <c r="D1510" s="2">
        <f>'RAS-funkcijski'!E114</f>
        <v>1350501.6</v>
      </c>
      <c r="E1510" s="2">
        <v>0</v>
      </c>
      <c r="F1510" s="2">
        <v>0</v>
      </c>
      <c r="G1510" s="3">
        <f t="shared" si="52"/>
        <v>423071.85360000003</v>
      </c>
      <c r="H1510" s="3">
        <f t="shared" si="63"/>
        <v>0.83999999985098839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1145104.56</v>
      </c>
      <c r="D1514" s="2">
        <f>'RAS-funkcijski'!E118</f>
        <v>1350501.6</v>
      </c>
      <c r="E1514" s="2">
        <v>0</v>
      </c>
      <c r="F1514" s="2">
        <v>0</v>
      </c>
      <c r="G1514" s="3">
        <f t="shared" si="52"/>
        <v>438456.28464000009</v>
      </c>
      <c r="H1514" s="3">
        <f t="shared" si="63"/>
        <v>0.83999999985098839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1145104.56</v>
      </c>
      <c r="D1516" s="2">
        <f>'RAS-funkcijski'!E120</f>
        <v>1350501.6</v>
      </c>
      <c r="E1516" s="2">
        <v>0</v>
      </c>
      <c r="F1516" s="2">
        <v>0</v>
      </c>
      <c r="G1516" s="3">
        <f t="shared" si="52"/>
        <v>446148.50016000005</v>
      </c>
      <c r="H1516" s="3">
        <f t="shared" si="63"/>
        <v>0.83999999985098839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1145104.56</v>
      </c>
      <c r="D1537" s="14">
        <f>'RAS-funkcijski'!E141</f>
        <v>1350501.6</v>
      </c>
      <c r="E1537" s="14">
        <v>0</v>
      </c>
      <c r="F1537" s="14">
        <v>0</v>
      </c>
      <c r="G1537" s="15">
        <f t="shared" si="52"/>
        <v>526916.76312000002</v>
      </c>
      <c r="H1537" s="15">
        <f t="shared" si="63"/>
        <v>0.83999999985098839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7540.55</v>
      </c>
      <c r="D1582" s="7"/>
      <c r="E1582" s="7">
        <v>0</v>
      </c>
      <c r="F1582" s="7">
        <v>0</v>
      </c>
      <c r="G1582" s="8">
        <f t="shared" ref="G1582:G1686" si="70">B1582/1000*C1582</f>
        <v>7.5405500000000005</v>
      </c>
      <c r="H1582" s="8">
        <f t="shared" ref="H1582:H1686" si="71">ABS(C1582-ROUND(C1582,0))</f>
        <v>0.4499999999998181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1319295.3900000001</v>
      </c>
      <c r="D1583" s="2">
        <v>0</v>
      </c>
      <c r="E1583" s="2">
        <v>0</v>
      </c>
      <c r="F1583" s="2">
        <v>0</v>
      </c>
      <c r="G1583" s="3">
        <f t="shared" si="70"/>
        <v>2638.5907800000004</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1313635.9000000001</v>
      </c>
      <c r="D1585" s="2">
        <v>0</v>
      </c>
      <c r="E1585" s="2">
        <v>0</v>
      </c>
      <c r="F1585" s="2">
        <v>0</v>
      </c>
      <c r="G1585" s="3">
        <f t="shared" si="70"/>
        <v>5254.5436000000009</v>
      </c>
      <c r="H1585" s="3">
        <f t="shared" si="71"/>
        <v>9.9999999860301614E-2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1185095.6200000001</v>
      </c>
      <c r="D1586" s="2">
        <v>0</v>
      </c>
      <c r="E1586" s="2">
        <v>0</v>
      </c>
      <c r="F1586" s="2">
        <v>0</v>
      </c>
      <c r="G1586" s="3">
        <f t="shared" si="70"/>
        <v>5925.4781000000003</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128137.67</v>
      </c>
      <c r="D1587" s="2">
        <v>0</v>
      </c>
      <c r="E1587" s="2">
        <v>0</v>
      </c>
      <c r="F1587" s="2">
        <v>0</v>
      </c>
      <c r="G1587" s="3">
        <f t="shared" si="70"/>
        <v>768.82601999999997</v>
      </c>
      <c r="H1587" s="3">
        <f t="shared" si="71"/>
        <v>0.33000000000174623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402.61</v>
      </c>
      <c r="D1588" s="2">
        <v>0</v>
      </c>
      <c r="E1588" s="2">
        <v>0</v>
      </c>
      <c r="F1588" s="2">
        <v>0</v>
      </c>
      <c r="G1588" s="3">
        <f t="shared" si="70"/>
        <v>2.8182700000000001</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1115.7</v>
      </c>
      <c r="D1594" s="2">
        <v>0</v>
      </c>
      <c r="E1594" s="2">
        <v>0</v>
      </c>
      <c r="F1594" s="2">
        <v>0</v>
      </c>
      <c r="G1594" s="3">
        <f t="shared" si="70"/>
        <v>14.504099999999999</v>
      </c>
      <c r="H1594" s="3">
        <f t="shared" si="71"/>
        <v>0.29999999999995453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4543.79</v>
      </c>
      <c r="D1601" s="2">
        <v>0</v>
      </c>
      <c r="E1601" s="2">
        <v>0</v>
      </c>
      <c r="F1601" s="2">
        <v>0</v>
      </c>
      <c r="G1601" s="3">
        <f>B1601/1000*C1601</f>
        <v>90.875799999999998</v>
      </c>
      <c r="H1601" s="3">
        <f>ABS(C1601-ROUND(C1601,0))</f>
        <v>0.21000000000003638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1199349.2300000002</v>
      </c>
      <c r="D1602" s="2">
        <v>0</v>
      </c>
      <c r="E1602" s="2">
        <v>0</v>
      </c>
      <c r="F1602" s="2">
        <v>0</v>
      </c>
      <c r="G1602" s="3">
        <f t="shared" si="70"/>
        <v>25186.333830000007</v>
      </c>
      <c r="H1602" s="3">
        <f t="shared" si="71"/>
        <v>0.23000000021420419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1194805.4400000002</v>
      </c>
      <c r="D1604" s="2">
        <v>0</v>
      </c>
      <c r="E1604" s="2">
        <v>0</v>
      </c>
      <c r="F1604" s="2">
        <v>0</v>
      </c>
      <c r="G1604" s="3">
        <f t="shared" si="70"/>
        <v>27480.525120000002</v>
      </c>
      <c r="H1604" s="3">
        <f t="shared" si="71"/>
        <v>0.44000000017695129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1092426.6100000001</v>
      </c>
      <c r="D1605" s="2">
        <v>0</v>
      </c>
      <c r="E1605" s="2">
        <v>0</v>
      </c>
      <c r="F1605" s="2">
        <v>0</v>
      </c>
      <c r="G1605" s="3">
        <f t="shared" si="70"/>
        <v>26218.238640000003</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101976.22</v>
      </c>
      <c r="D1606" s="2">
        <v>0</v>
      </c>
      <c r="E1606" s="2">
        <v>0</v>
      </c>
      <c r="F1606" s="2">
        <v>0</v>
      </c>
      <c r="G1606" s="3">
        <f t="shared" si="70"/>
        <v>2549.4055000000003</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402.61</v>
      </c>
      <c r="D1607" s="2">
        <v>0</v>
      </c>
      <c r="E1607" s="2">
        <v>0</v>
      </c>
      <c r="F1607" s="2">
        <v>0</v>
      </c>
      <c r="G1607" s="3">
        <f t="shared" si="70"/>
        <v>10.46786</v>
      </c>
      <c r="H1607" s="3">
        <f t="shared" si="71"/>
        <v>0.38999999999998636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4543.79</v>
      </c>
      <c r="D1620" s="2">
        <v>0</v>
      </c>
      <c r="E1620" s="2">
        <v>0</v>
      </c>
      <c r="F1620" s="2">
        <v>0</v>
      </c>
      <c r="G1620" s="3">
        <f>B1620/1000*C1620</f>
        <v>177.20780999999999</v>
      </c>
      <c r="H1620" s="3">
        <f>ABS(C1620-ROUND(C1620,0))</f>
        <v>0.21000000000003638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127486.70999999996</v>
      </c>
      <c r="D1621" s="2">
        <v>0</v>
      </c>
      <c r="E1621" s="2">
        <v>0</v>
      </c>
      <c r="F1621" s="2">
        <v>0</v>
      </c>
      <c r="G1621" s="3">
        <f t="shared" si="70"/>
        <v>5099.4683999999988</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127486.70999999999</v>
      </c>
      <c r="D1622" s="2">
        <v>0</v>
      </c>
      <c r="E1622" s="2">
        <v>0</v>
      </c>
      <c r="F1622" s="2">
        <v>0</v>
      </c>
      <c r="G1622" s="3">
        <f t="shared" si="70"/>
        <v>5226.9551099999999</v>
      </c>
      <c r="H1622" s="3">
        <f t="shared" si="71"/>
        <v>0.29000000000814907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126371.01</v>
      </c>
      <c r="D1628" s="2">
        <v>0</v>
      </c>
      <c r="E1628" s="2">
        <v>0</v>
      </c>
      <c r="F1628" s="2">
        <v>0</v>
      </c>
      <c r="G1628" s="3">
        <f t="shared" si="70"/>
        <v>5939.4374699999998</v>
      </c>
      <c r="H1628" s="3">
        <f t="shared" si="71"/>
        <v>9.9999999947613105E-3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92669.01</v>
      </c>
      <c r="D1629" s="2">
        <v>0</v>
      </c>
      <c r="E1629" s="2">
        <v>0</v>
      </c>
      <c r="F1629" s="2">
        <v>0</v>
      </c>
      <c r="G1629" s="3">
        <f t="shared" si="70"/>
        <v>4448.1124799999998</v>
      </c>
      <c r="H1629" s="3">
        <f t="shared" si="71"/>
        <v>9.9999999947613105E-3</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92669.01</v>
      </c>
      <c r="D1630" s="2">
        <v>0</v>
      </c>
      <c r="E1630" s="2">
        <v>0</v>
      </c>
      <c r="F1630" s="2">
        <v>0</v>
      </c>
      <c r="G1630" s="3">
        <f t="shared" si="70"/>
        <v>4540.7814900000003</v>
      </c>
      <c r="H1630" s="3">
        <f t="shared" si="71"/>
        <v>9.9999999947613105E-3</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33696.25</v>
      </c>
      <c r="D1634" s="2">
        <v>0</v>
      </c>
      <c r="E1634" s="2">
        <v>0</v>
      </c>
      <c r="F1634" s="2">
        <v>0</v>
      </c>
      <c r="G1634" s="3">
        <f t="shared" si="70"/>
        <v>1785.9012499999999</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33696.25</v>
      </c>
      <c r="D1635" s="2">
        <v>0</v>
      </c>
      <c r="E1635" s="2">
        <v>0</v>
      </c>
      <c r="F1635" s="2">
        <v>0</v>
      </c>
      <c r="G1635" s="3">
        <f t="shared" si="70"/>
        <v>1819.5975000000001</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5.75</v>
      </c>
      <c r="D1639" s="2">
        <v>0</v>
      </c>
      <c r="E1639" s="2">
        <v>0</v>
      </c>
      <c r="F1639" s="2">
        <v>0</v>
      </c>
      <c r="G1639" s="3">
        <f t="shared" si="70"/>
        <v>0.33350000000000002</v>
      </c>
      <c r="H1639" s="3">
        <f t="shared" si="71"/>
        <v>0.25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5.75</v>
      </c>
      <c r="D1640" s="2">
        <v>0</v>
      </c>
      <c r="E1640" s="2">
        <v>0</v>
      </c>
      <c r="F1640" s="2">
        <v>0</v>
      </c>
      <c r="G1640" s="3">
        <f t="shared" si="70"/>
        <v>0.33925</v>
      </c>
      <c r="H1640" s="3">
        <f t="shared" si="71"/>
        <v>0.25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1115.7</v>
      </c>
      <c r="D1669" s="2">
        <v>0</v>
      </c>
      <c r="E1669" s="2">
        <v>0</v>
      </c>
      <c r="F1669" s="2">
        <v>0</v>
      </c>
      <c r="G1669" s="3">
        <f t="shared" si="70"/>
        <v>98.181600000000003</v>
      </c>
      <c r="H1669" s="3">
        <f t="shared" si="71"/>
        <v>0.29999999999995453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1115.7</v>
      </c>
      <c r="D1670" s="2">
        <v>0</v>
      </c>
      <c r="E1670" s="2">
        <v>0</v>
      </c>
      <c r="F1670" s="2">
        <v>0</v>
      </c>
      <c r="G1670" s="3">
        <f t="shared" si="70"/>
        <v>99.297299999999993</v>
      </c>
      <c r="H1670" s="3">
        <f t="shared" si="71"/>
        <v>0.29999999999995453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18821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1175408.3299999998</v>
      </c>
      <c r="I17" s="275">
        <f>'PR-RAS'!E6</f>
        <v>1214693.5899999999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1145104.56</v>
      </c>
      <c r="I18" s="275">
        <f>'PR-RAS'!E152</f>
        <v>1349385.9000000001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11833.849999999788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123974.16000000024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1059783.3</v>
      </c>
      <c r="I22" s="275">
        <f>BILANCA!E7</f>
        <v>1046742.2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39129.67</v>
      </c>
      <c r="I23" s="275">
        <f>BILANCA!E69</f>
        <v>98701.159999999989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7540.55</v>
      </c>
      <c r="I24" s="275">
        <f>BILANCA!E177</f>
        <v>127486.70999999999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1091372.4200000002</v>
      </c>
      <c r="I25" s="275">
        <f>BILANCA!E251</f>
        <v>1017956.65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1145104.56</v>
      </c>
      <c r="I30" s="275">
        <f>'RAS-funkcijski'!E114</f>
        <v>1350501.6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1145104.56</v>
      </c>
      <c r="I31" s="275">
        <f>'RAS-funkcijski'!E141</f>
        <v>1350501.6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7540.55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127486.70999999996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127486.70999999999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36" sqref="E1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1175408.3299999998</v>
      </c>
      <c r="E6" s="60">
        <f>E7+E43+E49+E82+E106+E125+E134+E140</f>
        <v>1214693.5899999999</v>
      </c>
      <c r="F6" s="45">
        <f t="shared" ref="F6:F132" si="0">IF(D6&lt;&gt;0,IF(E6/D6&gt;=100,"&gt;&gt;100",E6/D6*100),"-")</f>
        <v>103.3422648961489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1072402.1499999999</v>
      </c>
      <c r="E49" s="60">
        <f>E50+E53+E58+E61+E64+E68+E71+E74+E77</f>
        <v>1096529.6499999999</v>
      </c>
      <c r="F49" s="45">
        <f t="shared" si="0"/>
        <v>102.24985561619771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1070202.1499999999</v>
      </c>
      <c r="E68" s="60">
        <f t="shared" si="11"/>
        <v>1096529.6499999999</v>
      </c>
      <c r="F68" s="45">
        <f t="shared" si="0"/>
        <v>102.46004925331162</v>
      </c>
    </row>
    <row r="69" spans="1:6" ht="12.75" customHeight="1" x14ac:dyDescent="0.2">
      <c r="A69" s="63" t="s">
        <v>141</v>
      </c>
      <c r="B69" s="64" t="s">
        <v>142</v>
      </c>
      <c r="C69" s="247" t="s">
        <v>141</v>
      </c>
      <c r="D69" s="194">
        <v>1070202.1499999999</v>
      </c>
      <c r="E69" s="194">
        <v>1096529.6499999999</v>
      </c>
      <c r="F69" s="45">
        <f t="shared" si="0"/>
        <v>102.46004925331162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2200</v>
      </c>
      <c r="E77" s="60">
        <f t="shared" si="14"/>
        <v>0</v>
      </c>
      <c r="F77" s="45">
        <f t="shared" si="0"/>
        <v>0</v>
      </c>
    </row>
    <row r="78" spans="1:6" ht="12.75" customHeight="1" x14ac:dyDescent="0.2">
      <c r="A78" s="63">
        <v>6391</v>
      </c>
      <c r="B78" s="64" t="s">
        <v>159</v>
      </c>
      <c r="C78" s="247" t="s">
        <v>160</v>
      </c>
      <c r="D78" s="194">
        <v>2200</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0.71</v>
      </c>
      <c r="E82" s="60">
        <f t="shared" si="15"/>
        <v>0.69</v>
      </c>
      <c r="F82" s="45">
        <f t="shared" si="0"/>
        <v>97.183098591549282</v>
      </c>
    </row>
    <row r="83" spans="1:6" ht="12.75" customHeight="1" x14ac:dyDescent="0.2">
      <c r="A83" s="63">
        <v>641</v>
      </c>
      <c r="B83" s="64" t="s">
        <v>169</v>
      </c>
      <c r="C83" s="247" t="s">
        <v>170</v>
      </c>
      <c r="D83" s="60">
        <f t="shared" ref="D83:E83" si="16">SUM(D84:D90)</f>
        <v>0.71</v>
      </c>
      <c r="E83" s="60">
        <f t="shared" si="16"/>
        <v>0.69</v>
      </c>
      <c r="F83" s="45">
        <f t="shared" si="0"/>
        <v>97.183098591549282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0.71</v>
      </c>
      <c r="E85" s="194">
        <v>0.69</v>
      </c>
      <c r="F85" s="45">
        <f t="shared" si="0"/>
        <v>97.183098591549282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496.03</v>
      </c>
      <c r="E106" s="60">
        <f>E107+E112+E120+E124</f>
        <v>480.18</v>
      </c>
      <c r="F106" s="45">
        <f t="shared" si="0"/>
        <v>96.804628752293226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496.03</v>
      </c>
      <c r="E112" s="60">
        <f t="shared" si="20"/>
        <v>480.18</v>
      </c>
      <c r="F112" s="45">
        <f t="shared" si="0"/>
        <v>96.804628752293226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496.03</v>
      </c>
      <c r="E117" s="194">
        <v>480.18</v>
      </c>
      <c r="F117" s="45">
        <f t="shared" si="0"/>
        <v>96.804628752293226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102509.44</v>
      </c>
      <c r="E134" s="60">
        <f t="shared" si="25"/>
        <v>117683.07</v>
      </c>
      <c r="F134" s="45">
        <f t="shared" ref="F134:F229" si="26">IF(D134&lt;&gt;0,IF(E134/D134&gt;=100,"&gt;&gt;100",E134/D134*100),"-")</f>
        <v>114.80217821890355</v>
      </c>
    </row>
    <row r="135" spans="1:6" ht="24" x14ac:dyDescent="0.2">
      <c r="A135" s="63">
        <v>671</v>
      </c>
      <c r="B135" s="182" t="s">
        <v>273</v>
      </c>
      <c r="C135" s="247" t="s">
        <v>274</v>
      </c>
      <c r="D135" s="60">
        <f t="shared" ref="D135:E135" si="27">SUM(D136:D138)</f>
        <v>102509.44</v>
      </c>
      <c r="E135" s="60">
        <f t="shared" si="27"/>
        <v>117683.07</v>
      </c>
      <c r="F135" s="45">
        <f t="shared" si="26"/>
        <v>114.80217821890355</v>
      </c>
    </row>
    <row r="136" spans="1:6" ht="12.75" customHeight="1" x14ac:dyDescent="0.2">
      <c r="A136" s="63">
        <v>6711</v>
      </c>
      <c r="B136" s="65" t="s">
        <v>275</v>
      </c>
      <c r="C136" s="247" t="s">
        <v>276</v>
      </c>
      <c r="D136" s="194">
        <v>102509.44</v>
      </c>
      <c r="E136" s="194">
        <v>117683.07</v>
      </c>
      <c r="F136" s="45">
        <f t="shared" si="26"/>
        <v>114.80217821890355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1145104.56</v>
      </c>
      <c r="E152" s="60">
        <f>E153+E164+E202+E221+E230+E262+E273</f>
        <v>1349385.9000000001</v>
      </c>
      <c r="F152" s="45">
        <f t="shared" si="26"/>
        <v>117.83953598088894</v>
      </c>
    </row>
    <row r="153" spans="1:6" ht="12.75" customHeight="1" x14ac:dyDescent="0.2">
      <c r="A153" s="63">
        <v>31</v>
      </c>
      <c r="B153" s="64" t="s">
        <v>308</v>
      </c>
      <c r="C153" s="247" t="s">
        <v>3</v>
      </c>
      <c r="D153" s="60">
        <f t="shared" ref="D153:E153" si="30">D154+D159+D160</f>
        <v>1059893.29</v>
      </c>
      <c r="E153" s="60">
        <f t="shared" si="30"/>
        <v>1185095.6200000001</v>
      </c>
      <c r="F153" s="45">
        <f t="shared" si="26"/>
        <v>111.812729751313</v>
      </c>
    </row>
    <row r="154" spans="1:6" ht="12.75" customHeight="1" x14ac:dyDescent="0.2">
      <c r="A154" s="63">
        <v>311</v>
      </c>
      <c r="B154" s="64" t="s">
        <v>309</v>
      </c>
      <c r="C154" s="247" t="s">
        <v>310</v>
      </c>
      <c r="D154" s="60">
        <f t="shared" ref="D154:E154" si="31">SUM(D155:D158)</f>
        <v>879858.73</v>
      </c>
      <c r="E154" s="60">
        <f t="shared" si="31"/>
        <v>980720.14</v>
      </c>
      <c r="F154" s="45">
        <f t="shared" si="26"/>
        <v>111.46336412437483</v>
      </c>
    </row>
    <row r="155" spans="1:6" ht="12.75" customHeight="1" x14ac:dyDescent="0.2">
      <c r="A155" s="63">
        <v>3111</v>
      </c>
      <c r="B155" s="64" t="s">
        <v>311</v>
      </c>
      <c r="C155" s="247" t="s">
        <v>312</v>
      </c>
      <c r="D155" s="194">
        <v>879858.73</v>
      </c>
      <c r="E155" s="194">
        <v>980720.14</v>
      </c>
      <c r="F155" s="45">
        <f t="shared" si="26"/>
        <v>111.46336412437483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34915.71</v>
      </c>
      <c r="E159" s="194">
        <v>42556.68</v>
      </c>
      <c r="F159" s="45">
        <f t="shared" si="26"/>
        <v>121.88404589223592</v>
      </c>
    </row>
    <row r="160" spans="1:6" ht="12.75" customHeight="1" x14ac:dyDescent="0.2">
      <c r="A160" s="63">
        <v>313</v>
      </c>
      <c r="B160" s="65" t="s">
        <v>321</v>
      </c>
      <c r="C160" s="247" t="s">
        <v>322</v>
      </c>
      <c r="D160" s="60">
        <f t="shared" ref="D160:E160" si="32">SUM(D161:D163)</f>
        <v>145118.85</v>
      </c>
      <c r="E160" s="60">
        <f t="shared" si="32"/>
        <v>161818.79999999999</v>
      </c>
      <c r="F160" s="45">
        <f t="shared" si="26"/>
        <v>111.50777448966829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145118.85</v>
      </c>
      <c r="E162" s="194">
        <v>161818.79999999999</v>
      </c>
      <c r="F162" s="45">
        <f t="shared" si="26"/>
        <v>111.50777448966829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84728.090000000011</v>
      </c>
      <c r="E164" s="60">
        <f>E165+E170+E178+E188+E189+E194</f>
        <v>128215.70999999999</v>
      </c>
      <c r="F164" s="45">
        <f t="shared" si="26"/>
        <v>151.32609504120765</v>
      </c>
    </row>
    <row r="165" spans="1:6" ht="12.75" customHeight="1" x14ac:dyDescent="0.2">
      <c r="A165" s="63">
        <v>321</v>
      </c>
      <c r="B165" s="64" t="s">
        <v>331</v>
      </c>
      <c r="C165" s="247" t="s">
        <v>332</v>
      </c>
      <c r="D165" s="60">
        <f t="shared" ref="D165:E165" si="33">SUM(D166:D169)</f>
        <v>40574.720000000001</v>
      </c>
      <c r="E165" s="60">
        <f t="shared" si="33"/>
        <v>43285.020000000004</v>
      </c>
      <c r="F165" s="45">
        <f t="shared" si="26"/>
        <v>106.679774992902</v>
      </c>
    </row>
    <row r="166" spans="1:6" ht="12.75" customHeight="1" x14ac:dyDescent="0.2">
      <c r="A166" s="63">
        <v>3211</v>
      </c>
      <c r="B166" s="64" t="s">
        <v>333</v>
      </c>
      <c r="C166" s="247" t="s">
        <v>334</v>
      </c>
      <c r="D166" s="194">
        <v>10242.33</v>
      </c>
      <c r="E166" s="194">
        <v>10543.8</v>
      </c>
      <c r="F166" s="45">
        <f t="shared" si="26"/>
        <v>102.9433732363632</v>
      </c>
    </row>
    <row r="167" spans="1:6" ht="12.75" customHeight="1" x14ac:dyDescent="0.2">
      <c r="A167" s="63">
        <v>3212</v>
      </c>
      <c r="B167" s="64" t="s">
        <v>335</v>
      </c>
      <c r="C167" s="247" t="s">
        <v>336</v>
      </c>
      <c r="D167" s="194">
        <v>29589.39</v>
      </c>
      <c r="E167" s="194">
        <v>32109.22</v>
      </c>
      <c r="F167" s="45">
        <f t="shared" si="26"/>
        <v>108.51599171189403</v>
      </c>
    </row>
    <row r="168" spans="1:6" ht="12.75" customHeight="1" x14ac:dyDescent="0.2">
      <c r="A168" s="63">
        <v>3213</v>
      </c>
      <c r="B168" s="64" t="s">
        <v>337</v>
      </c>
      <c r="C168" s="247" t="s">
        <v>338</v>
      </c>
      <c r="D168" s="194">
        <v>743</v>
      </c>
      <c r="E168" s="194">
        <v>632</v>
      </c>
      <c r="F168" s="45">
        <f t="shared" si="26"/>
        <v>85.060565275908488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17994.249999999996</v>
      </c>
      <c r="E170" s="60">
        <f t="shared" si="34"/>
        <v>51513.539999999994</v>
      </c>
      <c r="F170" s="45">
        <f t="shared" si="26"/>
        <v>286.27778318073831</v>
      </c>
    </row>
    <row r="171" spans="1:6" ht="12.75" customHeight="1" x14ac:dyDescent="0.2">
      <c r="A171" s="63">
        <v>3221</v>
      </c>
      <c r="B171" s="64" t="s">
        <v>343</v>
      </c>
      <c r="C171" s="247" t="s">
        <v>344</v>
      </c>
      <c r="D171" s="194">
        <v>4773.3</v>
      </c>
      <c r="E171" s="194">
        <v>15546.07</v>
      </c>
      <c r="F171" s="45">
        <f t="shared" si="26"/>
        <v>325.68809838057524</v>
      </c>
    </row>
    <row r="172" spans="1:6" ht="12.75" customHeight="1" x14ac:dyDescent="0.2">
      <c r="A172" s="63">
        <v>3222</v>
      </c>
      <c r="B172" s="64" t="s">
        <v>345</v>
      </c>
      <c r="C172" s="247" t="s">
        <v>346</v>
      </c>
      <c r="D172" s="194">
        <v>2104.87</v>
      </c>
      <c r="E172" s="194">
        <v>1406.44</v>
      </c>
      <c r="F172" s="45">
        <f t="shared" si="26"/>
        <v>66.818378332153543</v>
      </c>
    </row>
    <row r="173" spans="1:6" ht="12.75" customHeight="1" x14ac:dyDescent="0.2">
      <c r="A173" s="63">
        <v>3223</v>
      </c>
      <c r="B173" s="65" t="s">
        <v>347</v>
      </c>
      <c r="C173" s="247" t="s">
        <v>348</v>
      </c>
      <c r="D173" s="194">
        <v>8118.97</v>
      </c>
      <c r="E173" s="194">
        <v>28524.84</v>
      </c>
      <c r="F173" s="45">
        <f t="shared" si="26"/>
        <v>351.33569898644777</v>
      </c>
    </row>
    <row r="174" spans="1:6" ht="12.75" customHeight="1" x14ac:dyDescent="0.2">
      <c r="A174" s="63">
        <v>3224</v>
      </c>
      <c r="B174" s="65" t="s">
        <v>349</v>
      </c>
      <c r="C174" s="247" t="s">
        <v>350</v>
      </c>
      <c r="D174" s="194">
        <v>1030.25</v>
      </c>
      <c r="E174" s="194"/>
      <c r="F174" s="45">
        <f t="shared" si="26"/>
        <v>0</v>
      </c>
    </row>
    <row r="175" spans="1:6" ht="12.75" customHeight="1" x14ac:dyDescent="0.2">
      <c r="A175" s="63">
        <v>3225</v>
      </c>
      <c r="B175" s="65" t="s">
        <v>351</v>
      </c>
      <c r="C175" s="247" t="s">
        <v>352</v>
      </c>
      <c r="D175" s="194">
        <v>1536.35</v>
      </c>
      <c r="E175" s="194">
        <v>5675.16</v>
      </c>
      <c r="F175" s="45">
        <f t="shared" si="26"/>
        <v>369.39239105672539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430.51</v>
      </c>
      <c r="E177" s="194">
        <v>361.03</v>
      </c>
      <c r="F177" s="45">
        <f t="shared" si="26"/>
        <v>83.861002067315511</v>
      </c>
    </row>
    <row r="178" spans="1:6" ht="12.75" customHeight="1" x14ac:dyDescent="0.2">
      <c r="A178" s="63">
        <v>323</v>
      </c>
      <c r="B178" s="65" t="s">
        <v>357</v>
      </c>
      <c r="C178" s="247" t="s">
        <v>358</v>
      </c>
      <c r="D178" s="60">
        <f t="shared" ref="D178:E178" si="35">SUM(D179:D187)</f>
        <v>22247.3</v>
      </c>
      <c r="E178" s="60">
        <f t="shared" si="35"/>
        <v>29586.59</v>
      </c>
      <c r="F178" s="45">
        <f t="shared" si="26"/>
        <v>132.98957626318699</v>
      </c>
    </row>
    <row r="179" spans="1:6" ht="12.75" customHeight="1" x14ac:dyDescent="0.2">
      <c r="A179" s="63">
        <v>3231</v>
      </c>
      <c r="B179" s="65" t="s">
        <v>359</v>
      </c>
      <c r="C179" s="247" t="s">
        <v>360</v>
      </c>
      <c r="D179" s="194">
        <v>2101.85</v>
      </c>
      <c r="E179" s="194">
        <v>3640.72</v>
      </c>
      <c r="F179" s="45">
        <f t="shared" si="26"/>
        <v>173.21502485905273</v>
      </c>
    </row>
    <row r="180" spans="1:6" ht="12.75" customHeight="1" x14ac:dyDescent="0.2">
      <c r="A180" s="63">
        <v>3232</v>
      </c>
      <c r="B180" s="65" t="s">
        <v>361</v>
      </c>
      <c r="C180" s="247" t="s">
        <v>362</v>
      </c>
      <c r="D180" s="194">
        <v>0</v>
      </c>
      <c r="E180" s="194">
        <v>7387.5</v>
      </c>
      <c r="F180" s="45" t="str">
        <f t="shared" si="26"/>
        <v>-</v>
      </c>
    </row>
    <row r="181" spans="1:6" ht="12.75" customHeight="1" x14ac:dyDescent="0.2">
      <c r="A181" s="63">
        <v>3233</v>
      </c>
      <c r="B181" s="65" t="s">
        <v>363</v>
      </c>
      <c r="C181" s="247" t="s">
        <v>364</v>
      </c>
      <c r="D181" s="194">
        <v>0</v>
      </c>
      <c r="E181" s="194">
        <v>600</v>
      </c>
      <c r="F181" s="45" t="str">
        <f t="shared" si="26"/>
        <v>-</v>
      </c>
    </row>
    <row r="182" spans="1:6" ht="12.75" customHeight="1" x14ac:dyDescent="0.2">
      <c r="A182" s="63">
        <v>3234</v>
      </c>
      <c r="B182" s="65" t="s">
        <v>365</v>
      </c>
      <c r="C182" s="247" t="s">
        <v>366</v>
      </c>
      <c r="D182" s="194">
        <v>13771.27</v>
      </c>
      <c r="E182" s="194">
        <v>10695.46</v>
      </c>
      <c r="F182" s="45">
        <f t="shared" si="26"/>
        <v>77.665022906384081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1380.3</v>
      </c>
      <c r="E185" s="194">
        <v>1274.1400000000001</v>
      </c>
      <c r="F185" s="45">
        <f t="shared" si="26"/>
        <v>92.308918351083108</v>
      </c>
    </row>
    <row r="186" spans="1:6" ht="12.75" customHeight="1" x14ac:dyDescent="0.2">
      <c r="A186" s="63">
        <v>3238</v>
      </c>
      <c r="B186" s="64" t="s">
        <v>373</v>
      </c>
      <c r="C186" s="247" t="s">
        <v>374</v>
      </c>
      <c r="D186" s="194">
        <v>2848.83</v>
      </c>
      <c r="E186" s="194">
        <v>2848.83</v>
      </c>
      <c r="F186" s="45">
        <f t="shared" si="26"/>
        <v>100</v>
      </c>
    </row>
    <row r="187" spans="1:6" ht="12.75" customHeight="1" x14ac:dyDescent="0.2">
      <c r="A187" s="63">
        <v>3239</v>
      </c>
      <c r="B187" s="64" t="s">
        <v>375</v>
      </c>
      <c r="C187" s="247" t="s">
        <v>376</v>
      </c>
      <c r="D187" s="194">
        <v>2145.0500000000002</v>
      </c>
      <c r="E187" s="194">
        <v>3139.94</v>
      </c>
      <c r="F187" s="45">
        <f t="shared" si="26"/>
        <v>146.38073704575649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3911.82</v>
      </c>
      <c r="E194" s="60">
        <f t="shared" si="36"/>
        <v>3830.56</v>
      </c>
      <c r="F194" s="45">
        <f t="shared" si="26"/>
        <v>97.922706054982072</v>
      </c>
    </row>
    <row r="195" spans="1:6" ht="12.75" customHeight="1" x14ac:dyDescent="0.2">
      <c r="A195" s="63">
        <v>3291</v>
      </c>
      <c r="B195" s="183" t="s">
        <v>391</v>
      </c>
      <c r="C195" s="247" t="s">
        <v>392</v>
      </c>
      <c r="D195" s="194">
        <v>50</v>
      </c>
      <c r="E195" s="194"/>
      <c r="F195" s="45">
        <f t="shared" si="26"/>
        <v>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554.22</v>
      </c>
      <c r="E197" s="194">
        <v>2187.5</v>
      </c>
      <c r="F197" s="45">
        <f t="shared" si="26"/>
        <v>394.69885604994403</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1988</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1284.5999999999999</v>
      </c>
      <c r="E201" s="194">
        <v>1603.06</v>
      </c>
      <c r="F201" s="45">
        <f t="shared" si="26"/>
        <v>124.79059629456641</v>
      </c>
    </row>
    <row r="202" spans="1:6" ht="12.75" customHeight="1" x14ac:dyDescent="0.2">
      <c r="A202" s="63">
        <v>34</v>
      </c>
      <c r="B202" s="183" t="s">
        <v>405</v>
      </c>
      <c r="C202" s="247" t="s">
        <v>406</v>
      </c>
      <c r="D202" s="60">
        <f t="shared" ref="D202:E202" si="37">D203+D208+D216</f>
        <v>384.24</v>
      </c>
      <c r="E202" s="60">
        <f t="shared" si="37"/>
        <v>402.61</v>
      </c>
      <c r="F202" s="45">
        <f t="shared" si="26"/>
        <v>104.78086612533832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384.24</v>
      </c>
      <c r="E216" s="60">
        <f t="shared" si="40"/>
        <v>402.61</v>
      </c>
      <c r="F216" s="45">
        <f t="shared" si="26"/>
        <v>104.78086612533832</v>
      </c>
    </row>
    <row r="217" spans="1:6" ht="12.75" customHeight="1" x14ac:dyDescent="0.2">
      <c r="A217" s="63">
        <v>3431</v>
      </c>
      <c r="B217" s="182" t="s">
        <v>435</v>
      </c>
      <c r="C217" s="247" t="s">
        <v>436</v>
      </c>
      <c r="D217" s="194">
        <v>384.24</v>
      </c>
      <c r="E217" s="194">
        <v>402.61</v>
      </c>
      <c r="F217" s="45">
        <f t="shared" si="26"/>
        <v>104.78086612533832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35600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35600</v>
      </c>
      <c r="F269" s="45" t="str">
        <f t="shared" ref="F269:F272" si="59">IF(D269&lt;&gt;0,IF(E269/D269&gt;=100,"&gt;&gt;100",E269/D269*100),"-")</f>
        <v>-</v>
      </c>
    </row>
    <row r="270" spans="1:6" ht="12.75" customHeight="1" x14ac:dyDescent="0.2">
      <c r="A270" s="63">
        <v>3721</v>
      </c>
      <c r="B270" s="65" t="s">
        <v>532</v>
      </c>
      <c r="C270" s="247" t="s">
        <v>533</v>
      </c>
      <c r="D270" s="194">
        <v>0</v>
      </c>
      <c r="E270" s="194">
        <v>35600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98.94</v>
      </c>
      <c r="E273" s="60">
        <f t="shared" si="60"/>
        <v>71.959999999999994</v>
      </c>
      <c r="F273" s="45">
        <f t="shared" ref="F273:F277" si="61">IF(D273&lt;&gt;0,IF(E273/D273&gt;=100,"&gt;&gt;100",E273/D273*100),"-")</f>
        <v>72.730948049322819</v>
      </c>
    </row>
    <row r="274" spans="1:6" ht="12.75" customHeight="1" x14ac:dyDescent="0.2">
      <c r="A274" s="63">
        <v>381</v>
      </c>
      <c r="B274" s="64" t="s">
        <v>540</v>
      </c>
      <c r="C274" s="247" t="s">
        <v>541</v>
      </c>
      <c r="D274" s="60">
        <f t="shared" ref="D274:E274" si="62">SUM(D275:D277)</f>
        <v>98.94</v>
      </c>
      <c r="E274" s="60">
        <f t="shared" si="62"/>
        <v>71.959999999999994</v>
      </c>
      <c r="F274" s="45">
        <f t="shared" si="61"/>
        <v>72.730948049322819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98.94</v>
      </c>
      <c r="E276" s="194">
        <v>71.959999999999994</v>
      </c>
      <c r="F276" s="45">
        <f t="shared" si="61"/>
        <v>72.730948049322819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1145104.56</v>
      </c>
      <c r="E299" s="60">
        <f>E152-E297+E298</f>
        <v>1349385.9000000001</v>
      </c>
      <c r="F299" s="45">
        <f t="shared" si="68"/>
        <v>117.83953598088894</v>
      </c>
    </row>
    <row r="300" spans="1:6" ht="12.75" customHeight="1" x14ac:dyDescent="0.2">
      <c r="A300" s="63" t="s">
        <v>581</v>
      </c>
      <c r="B300" s="64" t="s">
        <v>592</v>
      </c>
      <c r="C300" s="247" t="s">
        <v>593</v>
      </c>
      <c r="D300" s="60">
        <f>IF(D6&gt;=D299,D6-D299,0)</f>
        <v>30303.769999999786</v>
      </c>
      <c r="E300" s="60">
        <f>IF(E6&gt;=E299,E6-E299,0)</f>
        <v>0</v>
      </c>
      <c r="F300" s="45">
        <f t="shared" si="68"/>
        <v>0</v>
      </c>
    </row>
    <row r="301" spans="1:6" ht="12.75" customHeight="1" x14ac:dyDescent="0.2">
      <c r="A301" s="63" t="s">
        <v>581</v>
      </c>
      <c r="B301" s="64" t="s">
        <v>594</v>
      </c>
      <c r="C301" s="247" t="s">
        <v>595</v>
      </c>
      <c r="D301" s="60">
        <f>IF(D299&gt;=D6,D299-D6,0)</f>
        <v>0</v>
      </c>
      <c r="E301" s="60">
        <f>IF(E299&gt;=E6,E299-E6,0)</f>
        <v>134692.31000000029</v>
      </c>
      <c r="F301" s="45" t="str">
        <f t="shared" si="68"/>
        <v>-</v>
      </c>
    </row>
    <row r="302" spans="1:6" ht="12.75" customHeight="1" x14ac:dyDescent="0.2">
      <c r="A302" s="63">
        <v>92211</v>
      </c>
      <c r="B302" s="64" t="s">
        <v>596</v>
      </c>
      <c r="C302" s="247" t="s">
        <v>597</v>
      </c>
      <c r="D302" s="194">
        <v>0</v>
      </c>
      <c r="E302" s="194">
        <v>11833.85</v>
      </c>
      <c r="F302" s="45" t="str">
        <f t="shared" si="68"/>
        <v>-</v>
      </c>
    </row>
    <row r="303" spans="1:6" ht="12.75" customHeight="1" x14ac:dyDescent="0.2">
      <c r="A303" s="63">
        <v>92221</v>
      </c>
      <c r="B303" s="64" t="s">
        <v>598</v>
      </c>
      <c r="C303" s="247" t="s">
        <v>599</v>
      </c>
      <c r="D303" s="194">
        <v>18469.919999999998</v>
      </c>
      <c r="E303" s="194">
        <v>0</v>
      </c>
      <c r="F303" s="45">
        <f t="shared" si="68"/>
        <v>0</v>
      </c>
    </row>
    <row r="304" spans="1:6" ht="12.75" customHeight="1" x14ac:dyDescent="0.2">
      <c r="A304" s="63">
        <v>96</v>
      </c>
      <c r="B304" s="220" t="s">
        <v>600</v>
      </c>
      <c r="C304" s="247" t="s">
        <v>601</v>
      </c>
      <c r="D304" s="194">
        <v>0</v>
      </c>
      <c r="E304" s="194">
        <v>92969.01</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1115.7</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1115.7</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1115.7</v>
      </c>
      <c r="F393" s="45" t="str">
        <f t="shared" si="72"/>
        <v>-</v>
      </c>
    </row>
    <row r="394" spans="1:6" ht="12.75" customHeight="1" x14ac:dyDescent="0.2">
      <c r="A394" s="63">
        <v>4241</v>
      </c>
      <c r="B394" s="64" t="s">
        <v>756</v>
      </c>
      <c r="C394" s="247" t="s">
        <v>757</v>
      </c>
      <c r="D394" s="194">
        <v>0</v>
      </c>
      <c r="E394" s="194">
        <v>1115.7</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1115.7</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1175408.3299999998</v>
      </c>
      <c r="E422" s="60">
        <f>E6+E308</f>
        <v>1214693.5899999999</v>
      </c>
      <c r="F422" s="45">
        <f t="shared" si="72"/>
        <v>103.3422648961489</v>
      </c>
    </row>
    <row r="423" spans="1:6" ht="12.75" customHeight="1" x14ac:dyDescent="0.2">
      <c r="A423" s="63" t="s">
        <v>581</v>
      </c>
      <c r="B423" s="64" t="s">
        <v>804</v>
      </c>
      <c r="C423" s="247" t="s">
        <v>805</v>
      </c>
      <c r="D423" s="60">
        <f t="shared" ref="D423:E423" si="103">D299+D360</f>
        <v>1145104.56</v>
      </c>
      <c r="E423" s="60">
        <f t="shared" si="103"/>
        <v>1350501.6</v>
      </c>
      <c r="F423" s="45">
        <f t="shared" si="72"/>
        <v>117.93696813153902</v>
      </c>
    </row>
    <row r="424" spans="1:6" ht="12.75" customHeight="1" x14ac:dyDescent="0.2">
      <c r="A424" s="63" t="s">
        <v>581</v>
      </c>
      <c r="B424" s="64" t="s">
        <v>806</v>
      </c>
      <c r="C424" s="247" t="s">
        <v>807</v>
      </c>
      <c r="D424" s="60">
        <f t="shared" ref="D424:E424" si="104">IF(D422&gt;=D423,D422-D423,0)</f>
        <v>30303.769999999786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135808.01000000024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11833.85</v>
      </c>
      <c r="F426" s="45" t="str">
        <f t="shared" si="72"/>
        <v>-</v>
      </c>
    </row>
    <row r="427" spans="1:6" ht="12.75" customHeight="1" x14ac:dyDescent="0.2">
      <c r="A427" s="251" t="s">
        <v>810</v>
      </c>
      <c r="B427" s="64" t="s">
        <v>813</v>
      </c>
      <c r="C427" s="252" t="s">
        <v>814</v>
      </c>
      <c r="D427" s="60">
        <f t="shared" ref="D427:E427" si="107">IF(D303-D302+D420-D419&gt;=0,D303-D302+D420-D419,0)</f>
        <v>18469.919999999998</v>
      </c>
      <c r="E427" s="60">
        <f t="shared" si="107"/>
        <v>0</v>
      </c>
      <c r="F427" s="45">
        <f t="shared" si="72"/>
        <v>0</v>
      </c>
    </row>
    <row r="428" spans="1:6" ht="24" x14ac:dyDescent="0.2">
      <c r="A428" s="249" t="s">
        <v>815</v>
      </c>
      <c r="B428" s="243" t="s">
        <v>816</v>
      </c>
      <c r="C428" s="250" t="s">
        <v>817</v>
      </c>
      <c r="D428" s="81">
        <f t="shared" ref="D428:E428" si="108">D304+D421</f>
        <v>0</v>
      </c>
      <c r="E428" s="81">
        <f t="shared" si="108"/>
        <v>92969.01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1175408.3299999998</v>
      </c>
      <c r="E643" s="60">
        <f>E422+E430</f>
        <v>1214693.5899999999</v>
      </c>
      <c r="F643" s="45">
        <f t="shared" si="109"/>
        <v>103.3422648961489</v>
      </c>
    </row>
    <row r="644" spans="1:6" ht="12.75" customHeight="1" x14ac:dyDescent="0.2">
      <c r="A644" s="63" t="s">
        <v>581</v>
      </c>
      <c r="B644" s="64" t="s">
        <v>1237</v>
      </c>
      <c r="C644" s="247" t="s">
        <v>1238</v>
      </c>
      <c r="D644" s="60">
        <f>D423+D535</f>
        <v>1145104.56</v>
      </c>
      <c r="E644" s="60">
        <f>E423+E535</f>
        <v>1350501.6</v>
      </c>
      <c r="F644" s="45">
        <f t="shared" si="109"/>
        <v>117.93696813153902</v>
      </c>
    </row>
    <row r="645" spans="1:6" ht="12.75" customHeight="1" x14ac:dyDescent="0.2">
      <c r="A645" s="63" t="s">
        <v>581</v>
      </c>
      <c r="B645" s="64" t="s">
        <v>1239</v>
      </c>
      <c r="C645" s="247" t="s">
        <v>1240</v>
      </c>
      <c r="D645" s="60">
        <f t="shared" ref="D645:E645" si="163">IF(D643&gt;=D644,D643-D644,0)</f>
        <v>30303.769999999786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135808.01000000024</v>
      </c>
      <c r="F646" s="45" t="str">
        <f t="shared" si="109"/>
        <v>-</v>
      </c>
    </row>
    <row r="647" spans="1:6" ht="24" x14ac:dyDescent="0.2">
      <c r="A647" s="251" t="s">
        <v>1243</v>
      </c>
      <c r="B647" s="64" t="s">
        <v>1244</v>
      </c>
      <c r="C647" s="252" t="s">
        <v>1243</v>
      </c>
      <c r="D647" s="60">
        <f>IF(D426-D427+D641-D642&gt;=0,D426-D427+D641-D642,0)</f>
        <v>0</v>
      </c>
      <c r="E647" s="60">
        <f>IF(E426-E427+E641-E642&gt;=0,E426-E427+E641-E642,0)</f>
        <v>11833.85</v>
      </c>
      <c r="F647" s="45" t="str">
        <f t="shared" si="109"/>
        <v>-</v>
      </c>
    </row>
    <row r="648" spans="1:6" ht="24" x14ac:dyDescent="0.2">
      <c r="A648" s="251" t="s">
        <v>1245</v>
      </c>
      <c r="B648" s="64" t="s">
        <v>1246</v>
      </c>
      <c r="C648" s="252" t="s">
        <v>1245</v>
      </c>
      <c r="D648" s="60">
        <f>IF(D427-D426+D642-D641&gt;=0,D427-D426+D642-D641,0)</f>
        <v>18469.919999999998</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11833.849999999788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123974.16000000024</v>
      </c>
      <c r="F650" s="45" t="str">
        <f t="shared" si="109"/>
        <v>-</v>
      </c>
    </row>
    <row r="651" spans="1:6" ht="24" x14ac:dyDescent="0.2">
      <c r="A651" s="249" t="s">
        <v>1251</v>
      </c>
      <c r="B651" s="184" t="s">
        <v>1252</v>
      </c>
      <c r="C651" s="250" t="s">
        <v>1251</v>
      </c>
      <c r="D651" s="196">
        <v>17535.669999999998</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4991.0200000000004</v>
      </c>
      <c r="E653" s="194">
        <v>21594</v>
      </c>
      <c r="F653" s="45">
        <f t="shared" ref="F653:F740" si="167">IF(D653&lt;&gt;0,IF(E653/D653&gt;=100,"&gt;&gt;100",E653/D653*100),"-")</f>
        <v>432.65705206550962</v>
      </c>
    </row>
    <row r="654" spans="1:6" ht="12.75" customHeight="1" x14ac:dyDescent="0.2">
      <c r="A654" s="63" t="s">
        <v>1256</v>
      </c>
      <c r="B654" s="64" t="s">
        <v>1257</v>
      </c>
      <c r="C654" s="247" t="s">
        <v>1256</v>
      </c>
      <c r="D654" s="194">
        <v>1182215.46</v>
      </c>
      <c r="E654" s="194">
        <v>115551.54</v>
      </c>
      <c r="F654" s="45">
        <f t="shared" si="167"/>
        <v>9.7741523359878908</v>
      </c>
    </row>
    <row r="655" spans="1:6" ht="12.75" customHeight="1" x14ac:dyDescent="0.2">
      <c r="A655" s="63" t="s">
        <v>1258</v>
      </c>
      <c r="B655" s="64" t="s">
        <v>1259</v>
      </c>
      <c r="C655" s="247" t="s">
        <v>1258</v>
      </c>
      <c r="D655" s="194">
        <v>1165612.48</v>
      </c>
      <c r="E655" s="194">
        <v>131113.39000000001</v>
      </c>
      <c r="F655" s="45">
        <f t="shared" si="167"/>
        <v>11.248454546402936</v>
      </c>
    </row>
    <row r="656" spans="1:6" ht="24" x14ac:dyDescent="0.2">
      <c r="A656" s="63">
        <v>11</v>
      </c>
      <c r="B656" s="64" t="s">
        <v>1260</v>
      </c>
      <c r="C656" s="247" t="s">
        <v>1261</v>
      </c>
      <c r="D656" s="60">
        <f t="shared" ref="D656:E656" si="168">+D653+D654-D655</f>
        <v>21594</v>
      </c>
      <c r="E656" s="60">
        <f t="shared" si="168"/>
        <v>6032.1499999999651</v>
      </c>
      <c r="F656" s="45">
        <f t="shared" si="167"/>
        <v>27.934379920348086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42</v>
      </c>
      <c r="E658" s="253">
        <v>42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42</v>
      </c>
      <c r="E660" s="253">
        <v>42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1070202.1499999999</v>
      </c>
      <c r="E683" s="192">
        <v>1096529.6499999999</v>
      </c>
      <c r="F683" s="71">
        <f t="shared" si="167"/>
        <v>102.46004925331162</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491.46</v>
      </c>
      <c r="E733" s="192">
        <v>1765.76</v>
      </c>
      <c r="F733" s="71">
        <f t="shared" si="167"/>
        <v>359.28865014446751</v>
      </c>
    </row>
    <row r="734" spans="1:6" ht="12.75" customHeight="1" x14ac:dyDescent="0.2">
      <c r="A734" s="70">
        <v>32121</v>
      </c>
      <c r="B734" s="65" t="s">
        <v>1397</v>
      </c>
      <c r="C734" s="278" t="s">
        <v>1398</v>
      </c>
      <c r="D734" s="192">
        <v>29589.39</v>
      </c>
      <c r="E734" s="192">
        <v>32109.22</v>
      </c>
      <c r="F734" s="71">
        <f t="shared" si="167"/>
        <v>108.51599171189403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35600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8" zoomScaleNormal="10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1098912.97</v>
      </c>
      <c r="E6" s="180">
        <f t="shared" si="0"/>
        <v>1145443.3599999999</v>
      </c>
      <c r="F6" s="181">
        <f t="shared" ref="F6:F298" si="1">IF(D6&gt;0,IF(E6/D6&gt;=100,"&gt;&gt;100",E6/D6*100),"-")</f>
        <v>104.23421974899432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1059783.3</v>
      </c>
      <c r="E7" s="79">
        <f t="shared" si="2"/>
        <v>1046742.2</v>
      </c>
      <c r="F7" s="71">
        <f t="shared" si="1"/>
        <v>98.769455982180503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542090.92000000004</v>
      </c>
      <c r="E8" s="79">
        <f>E9+E10-E11</f>
        <v>542090.92000000004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542090.92000000004</v>
      </c>
      <c r="E9" s="192">
        <v>542090.92000000004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517692.37999999995</v>
      </c>
      <c r="E12" s="79">
        <f t="shared" si="3"/>
        <v>504651.27999999997</v>
      </c>
      <c r="F12" s="71">
        <f t="shared" si="1"/>
        <v>97.48091714233847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507159.77999999997</v>
      </c>
      <c r="E13" s="79">
        <f t="shared" si="4"/>
        <v>496388.24</v>
      </c>
      <c r="F13" s="71">
        <f t="shared" si="1"/>
        <v>97.876105238471396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861722.87</v>
      </c>
      <c r="E14" s="192">
        <v>861722.87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354563.09</v>
      </c>
      <c r="E18" s="192">
        <v>365334.63</v>
      </c>
      <c r="F18" s="71">
        <f t="shared" si="1"/>
        <v>103.03797555464671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7896.1900000000023</v>
      </c>
      <c r="E19" s="79">
        <f t="shared" si="5"/>
        <v>4510.929999999993</v>
      </c>
      <c r="F19" s="71">
        <f t="shared" si="1"/>
        <v>57.127931318775147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81515.039999999994</v>
      </c>
      <c r="E20" s="192">
        <v>81515.039999999994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9583.52</v>
      </c>
      <c r="E21" s="192">
        <v>9583.52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11413.1</v>
      </c>
      <c r="E24" s="192">
        <v>11413.1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8540.31</v>
      </c>
      <c r="E25" s="192">
        <v>8540.31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28565.93</v>
      </c>
      <c r="E26" s="192">
        <v>28565.93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131721.71</v>
      </c>
      <c r="E28" s="192">
        <v>135106.97</v>
      </c>
      <c r="F28" s="71">
        <f t="shared" si="1"/>
        <v>102.57000915035191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2636.41</v>
      </c>
      <c r="E35" s="79">
        <f t="shared" si="7"/>
        <v>3752.11</v>
      </c>
      <c r="F35" s="71">
        <f t="shared" si="1"/>
        <v>142.31891094329032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2636.41</v>
      </c>
      <c r="E36" s="192">
        <v>3752.11</v>
      </c>
      <c r="F36" s="71">
        <f t="shared" si="1"/>
        <v>142.31891094329032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39129.67</v>
      </c>
      <c r="E69" s="79">
        <f>E70+E82+E88+E119+E135+E147+E165+E171</f>
        <v>98701.159999999989</v>
      </c>
      <c r="F69" s="71">
        <f t="shared" si="1"/>
        <v>252.24122769243897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21594</v>
      </c>
      <c r="E70" s="79">
        <f t="shared" si="12"/>
        <v>6032.15</v>
      </c>
      <c r="F70" s="71">
        <f t="shared" si="1"/>
        <v>27.934379920348245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21594</v>
      </c>
      <c r="E71" s="79">
        <f t="shared" si="13"/>
        <v>6032.15</v>
      </c>
      <c r="F71" s="71">
        <f t="shared" si="1"/>
        <v>27.934379920348245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21594</v>
      </c>
      <c r="E73" s="192">
        <v>6032.15</v>
      </c>
      <c r="F73" s="71">
        <f t="shared" si="1"/>
        <v>27.934379920348245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92669.01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92669.01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92669.01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17535.669999999998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17535.669999999998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1098912.9700000002</v>
      </c>
      <c r="E176" s="79">
        <f>E177+E251</f>
        <v>1145443.3600000001</v>
      </c>
      <c r="F176" s="71">
        <f t="shared" si="1"/>
        <v>104.23421974899432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7540.55</v>
      </c>
      <c r="E177" s="79">
        <f>E178+E197+E203+E219+E247+E248</f>
        <v>127486.70999999999</v>
      </c>
      <c r="F177" s="71">
        <f t="shared" si="1"/>
        <v>1690.6818468148874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7540.55</v>
      </c>
      <c r="E178" s="79">
        <f>SUM(E179:E181)+E185+E186+SUM(E194:E196)</f>
        <v>126371.01</v>
      </c>
      <c r="F178" s="71">
        <f t="shared" si="1"/>
        <v>1675.885843870805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92669.01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7534.8</v>
      </c>
      <c r="E180" s="192">
        <v>33696.25</v>
      </c>
      <c r="F180" s="71">
        <f t="shared" si="1"/>
        <v>447.20828688219996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5.75</v>
      </c>
      <c r="E181" s="79">
        <f t="shared" si="28"/>
        <v>5.75</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5.75</v>
      </c>
      <c r="E184" s="192">
        <v>5.75</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1115.7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1115.7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1091372.4200000002</v>
      </c>
      <c r="E251" s="79">
        <f>+E252+E255-E264+E274+E291</f>
        <v>1017956.65</v>
      </c>
      <c r="F251" s="71">
        <f t="shared" si="1"/>
        <v>93.273078130378252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1079538.57</v>
      </c>
      <c r="E252" s="79">
        <f>E253-E254</f>
        <v>1048961.8</v>
      </c>
      <c r="F252" s="71">
        <f t="shared" si="1"/>
        <v>97.167607452876837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1079538.57</v>
      </c>
      <c r="E253" s="192">
        <v>1048961.8</v>
      </c>
      <c r="F253" s="71">
        <f t="shared" si="1"/>
        <v>97.167607452876837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11833.85</v>
      </c>
      <c r="E255" s="79">
        <f>E256-E260</f>
        <v>-123974.16</v>
      </c>
      <c r="F255" s="71">
        <f t="shared" si="1"/>
        <v>-1047.6232164511127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11833.85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11833.85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123974.16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108299.53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15674.63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92969.01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92969.01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92969.01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92669.01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7540.55</v>
      </c>
      <c r="E336" s="192">
        <v>126371.01</v>
      </c>
      <c r="F336" s="71">
        <f t="shared" si="43"/>
        <v>1675.885843870805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1115.7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1145104.56</v>
      </c>
      <c r="E114" s="60">
        <f t="shared" si="22"/>
        <v>1350501.6</v>
      </c>
      <c r="F114" s="45">
        <f t="shared" si="1"/>
        <v>117.93696813153902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1145104.56</v>
      </c>
      <c r="E118" s="60">
        <f t="shared" si="24"/>
        <v>1350501.6</v>
      </c>
      <c r="F118" s="45">
        <f t="shared" si="1"/>
        <v>117.93696813153902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1145104.56</v>
      </c>
      <c r="E120" s="194">
        <v>1350501.6</v>
      </c>
      <c r="F120" s="45">
        <f t="shared" si="1"/>
        <v>117.93696813153902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1145104.56</v>
      </c>
      <c r="E141" s="81">
        <f t="shared" si="28"/>
        <v>1350501.6</v>
      </c>
      <c r="F141" s="61">
        <f t="shared" si="1"/>
        <v>117.93696813153902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K26" sqref="K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election activeCell="D94" sqref="D9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7540.55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1319295.3900000001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1313635.9000000001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1185095.6200000001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128137.67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402.61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1115.7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4543.79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1199349.2300000002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1194805.4400000002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1092426.6100000001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101976.22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402.61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4543.79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127486.70999999996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127486.70999999999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126371.01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92669.01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92669.01</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33696.25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33696.25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5.75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5.75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1115.7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1115.7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18821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Zemo</cp:lastModifiedBy>
  <cp:lastPrinted>2026-01-30T16:18:43Z</cp:lastPrinted>
  <dcterms:created xsi:type="dcterms:W3CDTF">2022-04-01T05:14:30Z</dcterms:created>
  <dcterms:modified xsi:type="dcterms:W3CDTF">2026-01-30T16:24:13Z</dcterms:modified>
</cp:coreProperties>
</file>